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öznevelési Programok Osztálya\Határtalanul\HAT-15-06\Kiírás\"/>
    </mc:Choice>
  </mc:AlternateContent>
  <bookViews>
    <workbookView xWindow="0" yWindow="0" windowWidth="19170" windowHeight="10770" tabRatio="633"/>
  </bookViews>
  <sheets>
    <sheet name="1." sheetId="2" r:id="rId1"/>
    <sheet name="2." sheetId="12" r:id="rId2"/>
    <sheet name="3." sheetId="7" r:id="rId3"/>
    <sheet name="4." sheetId="6" r:id="rId4"/>
    <sheet name="5." sheetId="17" r:id="rId5"/>
    <sheet name="6." sheetId="9" r:id="rId6"/>
    <sheet name="7." sheetId="10" r:id="rId7"/>
    <sheet name="8." sheetId="3" r:id="rId8"/>
    <sheet name="9." sheetId="18" r:id="rId9"/>
    <sheet name="Összesítés" sheetId="1" state="hidden" r:id="rId10"/>
    <sheet name="Értékelőlap" sheetId="14" state="hidden" r:id="rId11"/>
    <sheet name="Elfogadott programelemek" sheetId="16" state="hidden" r:id="rId12"/>
  </sheets>
  <definedNames>
    <definedName name="_xlnm.Print_Area" localSheetId="0">'1.'!$A$1:$AR$25</definedName>
    <definedName name="_xlnm.Print_Area" localSheetId="1">'2.'!$A$1:$AR$45</definedName>
    <definedName name="_xlnm.Print_Area" localSheetId="2">'3.'!$A$1:$AR$44</definedName>
    <definedName name="_xlnm.Print_Area" localSheetId="3">'4.'!$A$1:$AR$500</definedName>
    <definedName name="_xlnm.Print_Area" localSheetId="4">'5.'!$A$1:$AR$500</definedName>
    <definedName name="_xlnm.Print_Area" localSheetId="5">'6.'!$A$1:$AR$29</definedName>
    <definedName name="_xlnm.Print_Area" localSheetId="6">'7.'!$A$1:$AR$25</definedName>
    <definedName name="_xlnm.Print_Area" localSheetId="7">'8.'!$A$1:$M$72</definedName>
    <definedName name="_xlnm.Print_Area" localSheetId="8">'9.'!$A$1:$AR$15</definedName>
    <definedName name="_xlnm.Print_Area" localSheetId="11">'Elfogadott programelemek'!$A$1:$AR$177</definedName>
    <definedName name="_xlnm.Print_Area" localSheetId="10">Értékelőlap!$A$1:$AR$44</definedName>
    <definedName name="_xlnm.Print_Area" localSheetId="9">Összesítés!$A$1</definedName>
  </definedNames>
  <calcPr calcId="162913"/>
</workbook>
</file>

<file path=xl/calcChain.xml><?xml version="1.0" encoding="utf-8"?>
<calcChain xmlns="http://schemas.openxmlformats.org/spreadsheetml/2006/main">
  <c r="I5" i="16" l="1"/>
  <c r="I6" i="14"/>
  <c r="AS13" i="18"/>
  <c r="AI21" i="14" s="1"/>
  <c r="AS9" i="18"/>
  <c r="BW5" i="1" l="1"/>
  <c r="BE5" i="1"/>
  <c r="BD5" i="1"/>
  <c r="AW5" i="1"/>
  <c r="B39" i="3"/>
  <c r="B38" i="3"/>
  <c r="B7" i="3" l="1"/>
  <c r="B6" i="3"/>
  <c r="BF5" i="1"/>
  <c r="G5" i="1"/>
  <c r="E5" i="1"/>
  <c r="AI16" i="14" l="1"/>
  <c r="AV30" i="6" l="1"/>
  <c r="AZ30" i="6" s="1"/>
  <c r="AS8" i="1" l="1"/>
  <c r="BH11" i="1"/>
  <c r="BG11" i="1"/>
  <c r="BE11" i="1"/>
  <c r="BS5" i="1"/>
  <c r="BG8" i="1" s="1"/>
  <c r="BR5" i="1"/>
  <c r="BF8" i="1" s="1"/>
  <c r="BO5" i="1"/>
  <c r="BC8" i="1" s="1"/>
  <c r="AV11" i="1"/>
  <c r="AU11" i="1"/>
  <c r="AV5" i="1"/>
  <c r="AJ8" i="1" s="1"/>
  <c r="AU5" i="1"/>
  <c r="AI8" i="1" s="1"/>
  <c r="D5" i="1"/>
  <c r="AZ20" i="9"/>
  <c r="D6" i="17"/>
  <c r="AZ38" i="7"/>
  <c r="AC9" i="16"/>
  <c r="FE11" i="1" s="1"/>
  <c r="AC7" i="16"/>
  <c r="AT17" i="2"/>
  <c r="AS9" i="16" s="1"/>
  <c r="D13" i="1" l="1"/>
  <c r="D8" i="1"/>
  <c r="GB8" i="1"/>
  <c r="BB11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GP8" i="1" l="1"/>
  <c r="FS11" i="1"/>
  <c r="O4" i="16" l="1"/>
  <c r="HU8" i="1" l="1"/>
  <c r="HT8" i="1"/>
  <c r="Y44" i="14"/>
  <c r="Y42" i="14"/>
  <c r="DG8" i="1" s="1"/>
  <c r="DM5" i="1"/>
  <c r="CR11" i="1" s="1"/>
  <c r="DG5" i="1"/>
  <c r="CG11" i="1" s="1"/>
  <c r="DH5" i="1"/>
  <c r="CH11" i="1" s="1"/>
  <c r="DE5" i="1"/>
  <c r="CE11" i="1" s="1"/>
  <c r="DF5" i="1"/>
  <c r="CF11" i="1" s="1"/>
  <c r="CY5" i="1"/>
  <c r="BY11" i="1" s="1"/>
  <c r="CZ5" i="1"/>
  <c r="BZ11" i="1" s="1"/>
  <c r="CW5" i="1"/>
  <c r="BW11" i="1" s="1"/>
  <c r="CX5" i="1"/>
  <c r="BX11" i="1" s="1"/>
  <c r="BC11" i="1"/>
  <c r="DI5" i="1"/>
  <c r="BY8" i="1" s="1"/>
  <c r="AN36" i="12"/>
  <c r="DD5" i="1" s="1"/>
  <c r="CD11" i="1" s="1"/>
  <c r="DB5" i="1"/>
  <c r="CB11" i="1" s="1"/>
  <c r="AN13" i="12"/>
  <c r="AS13" i="12" s="1"/>
  <c r="AZ20" i="12" s="1"/>
  <c r="Y5" i="1"/>
  <c r="Y11" i="1" s="1"/>
  <c r="AQ5" i="1"/>
  <c r="AE8" i="1" s="1"/>
  <c r="L52" i="3"/>
  <c r="L60" i="3"/>
  <c r="L61" i="3"/>
  <c r="L62" i="3"/>
  <c r="L59" i="3"/>
  <c r="L63" i="3"/>
  <c r="L66" i="3"/>
  <c r="L65" i="3" s="1"/>
  <c r="L27" i="3"/>
  <c r="L28" i="3"/>
  <c r="L29" i="3"/>
  <c r="L30" i="3"/>
  <c r="L31" i="3"/>
  <c r="L20" i="3"/>
  <c r="L21" i="3"/>
  <c r="L22" i="3"/>
  <c r="L23" i="3"/>
  <c r="L24" i="3"/>
  <c r="L13" i="3"/>
  <c r="L14" i="3"/>
  <c r="L15" i="3"/>
  <c r="L16" i="3"/>
  <c r="L17" i="3"/>
  <c r="AN24" i="10"/>
  <c r="EV5" i="1"/>
  <c r="EQ11" i="1"/>
  <c r="EU5" i="1"/>
  <c r="EP11" i="1" s="1"/>
  <c r="ET5" i="1"/>
  <c r="EO11" i="1" s="1"/>
  <c r="ES5" i="1"/>
  <c r="EN11" i="1" s="1"/>
  <c r="ER5" i="1"/>
  <c r="EM11" i="1" s="1"/>
  <c r="EQ5" i="1"/>
  <c r="EL11" i="1" s="1"/>
  <c r="EP5" i="1"/>
  <c r="EK11" i="1" s="1"/>
  <c r="EO5" i="1"/>
  <c r="EN5" i="1"/>
  <c r="EI11" i="1" s="1"/>
  <c r="EM5" i="1"/>
  <c r="EH11" i="1" s="1"/>
  <c r="EL5" i="1"/>
  <c r="DY11" i="1" s="1"/>
  <c r="EK5" i="1"/>
  <c r="DX11" i="1" s="1"/>
  <c r="EJ5" i="1"/>
  <c r="DW11" i="1" s="1"/>
  <c r="EI5" i="1"/>
  <c r="DV11" i="1" s="1"/>
  <c r="EH5" i="1"/>
  <c r="DU11" i="1" s="1"/>
  <c r="EG5" i="1"/>
  <c r="EF5" i="1"/>
  <c r="DS11" i="1" s="1"/>
  <c r="EE5" i="1"/>
  <c r="DR11" i="1" s="1"/>
  <c r="ED5" i="1"/>
  <c r="DQ11" i="1" s="1"/>
  <c r="B42" i="3"/>
  <c r="EA5" i="1"/>
  <c r="DF11" i="1" s="1"/>
  <c r="DZ5" i="1"/>
  <c r="DE11" i="1" s="1"/>
  <c r="DY5" i="1"/>
  <c r="DD11" i="1" s="1"/>
  <c r="DX5" i="1"/>
  <c r="DC11" i="1" s="1"/>
  <c r="DW5" i="1"/>
  <c r="DB11" i="1" s="1"/>
  <c r="DV5" i="1"/>
  <c r="DA11" i="1" s="1"/>
  <c r="DU5" i="1"/>
  <c r="CZ11" i="1" s="1"/>
  <c r="DT5" i="1"/>
  <c r="CY11" i="1" s="1"/>
  <c r="DS5" i="1"/>
  <c r="CX11" i="1" s="1"/>
  <c r="DR5" i="1"/>
  <c r="CW11" i="1" s="1"/>
  <c r="DQ5" i="1"/>
  <c r="CV11" i="1" s="1"/>
  <c r="DP5" i="1"/>
  <c r="CU11" i="1" s="1"/>
  <c r="DO5" i="1"/>
  <c r="CT11" i="1" s="1"/>
  <c r="DN5" i="1"/>
  <c r="CS11" i="1" s="1"/>
  <c r="DL5" i="1"/>
  <c r="CL11" i="1" s="1"/>
  <c r="DK5" i="1"/>
  <c r="DJ5" i="1"/>
  <c r="CJ11" i="1" s="1"/>
  <c r="DC5" i="1"/>
  <c r="CC11" i="1" s="1"/>
  <c r="DA5" i="1"/>
  <c r="CA11" i="1" s="1"/>
  <c r="CU5" i="1"/>
  <c r="BU11" i="1" s="1"/>
  <c r="CT5" i="1"/>
  <c r="BT11" i="1" s="1"/>
  <c r="CS5" i="1"/>
  <c r="CR5" i="1"/>
  <c r="CQ5" i="1"/>
  <c r="CP5" i="1"/>
  <c r="CO5" i="1"/>
  <c r="CN5" i="1"/>
  <c r="CM5" i="1"/>
  <c r="CL5" i="1"/>
  <c r="CK5" i="1"/>
  <c r="CJ5" i="1"/>
  <c r="CI5" i="1"/>
  <c r="CH5" i="1"/>
  <c r="BU8" i="1" s="1"/>
  <c r="CG5" i="1"/>
  <c r="BR11" i="1" s="1"/>
  <c r="CF5" i="1"/>
  <c r="CE5" i="1"/>
  <c r="BQ11" i="1" s="1"/>
  <c r="CD5" i="1"/>
  <c r="BR8" i="1" s="1"/>
  <c r="CC5" i="1"/>
  <c r="BO11" i="1" s="1"/>
  <c r="CB5" i="1"/>
  <c r="BP8" i="1" s="1"/>
  <c r="CA5" i="1"/>
  <c r="BM11" i="1" s="1"/>
  <c r="BZ5" i="1"/>
  <c r="BN8" i="1" s="1"/>
  <c r="BY5" i="1"/>
  <c r="BM8" i="1" s="1"/>
  <c r="BX5" i="1"/>
  <c r="BJ11" i="1" s="1"/>
  <c r="BK8" i="1"/>
  <c r="BV5" i="1"/>
  <c r="BJ8" i="1" s="1"/>
  <c r="BU5" i="1"/>
  <c r="BI8" i="1" s="1"/>
  <c r="BT5" i="1"/>
  <c r="BH8" i="1" s="1"/>
  <c r="BQ5" i="1"/>
  <c r="BE8" i="1" s="1"/>
  <c r="BP5" i="1"/>
  <c r="BF11" i="1" s="1"/>
  <c r="BN5" i="1"/>
  <c r="BB8" i="1" s="1"/>
  <c r="BM5" i="1"/>
  <c r="BA8" i="1" s="1"/>
  <c r="BL5" i="1"/>
  <c r="AZ8" i="1" s="1"/>
  <c r="BK5" i="1"/>
  <c r="AY8" i="1" s="1"/>
  <c r="BJ5" i="1"/>
  <c r="AX8" i="1" s="1"/>
  <c r="BI5" i="1"/>
  <c r="AW8" i="1" s="1"/>
  <c r="BH5" i="1"/>
  <c r="AV8" i="1" s="1"/>
  <c r="BG5" i="1"/>
  <c r="AU8" i="1" s="1"/>
  <c r="AR8" i="1"/>
  <c r="BC5" i="1"/>
  <c r="AZ11" i="1" s="1"/>
  <c r="BB5" i="1"/>
  <c r="AP8" i="1" s="1"/>
  <c r="BA5" i="1"/>
  <c r="AO8" i="1" s="1"/>
  <c r="AZ5" i="1"/>
  <c r="AN8" i="1" s="1"/>
  <c r="AY5" i="1"/>
  <c r="AM8" i="1" s="1"/>
  <c r="AX5" i="1"/>
  <c r="AL8" i="1" s="1"/>
  <c r="AW11" i="1"/>
  <c r="L53" i="3"/>
  <c r="L54" i="3"/>
  <c r="L55" i="3"/>
  <c r="L56" i="3"/>
  <c r="L45" i="3"/>
  <c r="L46" i="3"/>
  <c r="L47" i="3"/>
  <c r="L48" i="3"/>
  <c r="L49" i="3"/>
  <c r="AP5" i="1"/>
  <c r="AP11" i="1" s="1"/>
  <c r="AN5" i="1"/>
  <c r="AN11" i="1" s="1"/>
  <c r="J64" i="3"/>
  <c r="AM5" i="1" s="1"/>
  <c r="AM11" i="1" s="1"/>
  <c r="H64" i="3"/>
  <c r="AL5" i="1" s="1"/>
  <c r="F64" i="3"/>
  <c r="AK5" i="1" s="1"/>
  <c r="AA8" i="1" s="1"/>
  <c r="AI5" i="1"/>
  <c r="J57" i="3"/>
  <c r="AH5" i="1" s="1"/>
  <c r="AH11" i="1" s="1"/>
  <c r="H57" i="3"/>
  <c r="AG5" i="1" s="1"/>
  <c r="AG11" i="1" s="1"/>
  <c r="AE5" i="1"/>
  <c r="AE11" i="1" s="1"/>
  <c r="J50" i="3"/>
  <c r="AD5" i="1" s="1"/>
  <c r="AD11" i="1" s="1"/>
  <c r="H50" i="3"/>
  <c r="AC5" i="1" s="1"/>
  <c r="W8" i="1" s="1"/>
  <c r="L34" i="3"/>
  <c r="L33" i="3" s="1"/>
  <c r="B10" i="3"/>
  <c r="X5" i="1"/>
  <c r="X11" i="1" s="1"/>
  <c r="V5" i="1"/>
  <c r="V11" i="1" s="1"/>
  <c r="J32" i="3"/>
  <c r="U5" i="1" s="1"/>
  <c r="U11" i="1" s="1"/>
  <c r="H32" i="3"/>
  <c r="T5" i="1" s="1"/>
  <c r="T11" i="1" s="1"/>
  <c r="Q5" i="1"/>
  <c r="J25" i="3"/>
  <c r="P5" i="1" s="1"/>
  <c r="P11" i="1" s="1"/>
  <c r="M5" i="1"/>
  <c r="H18" i="3"/>
  <c r="K5" i="1" s="1"/>
  <c r="H5" i="1"/>
  <c r="H11" i="1" s="1"/>
  <c r="G11" i="1"/>
  <c r="F5" i="1"/>
  <c r="F8" i="1" s="1"/>
  <c r="E8" i="1"/>
  <c r="C5" i="1"/>
  <c r="C12" i="1" s="1"/>
  <c r="B5" i="1"/>
  <c r="B11" i="1" s="1"/>
  <c r="A5" i="1"/>
  <c r="A12" i="1" s="1"/>
  <c r="AC172" i="16"/>
  <c r="FA11" i="1" s="1"/>
  <c r="AS9" i="10"/>
  <c r="AC176" i="16" s="1"/>
  <c r="AC88" i="16"/>
  <c r="EQ8" i="1" s="1"/>
  <c r="AC89" i="16"/>
  <c r="AC90" i="16"/>
  <c r="AC91" i="16"/>
  <c r="AU91" i="16" s="1"/>
  <c r="AC92" i="16"/>
  <c r="AC93" i="16"/>
  <c r="AC95" i="16"/>
  <c r="AC96" i="16"/>
  <c r="AC97" i="16"/>
  <c r="AT97" i="16" s="1"/>
  <c r="AC98" i="16"/>
  <c r="AC99" i="16"/>
  <c r="AC100" i="16"/>
  <c r="AC102" i="16"/>
  <c r="AC103" i="16"/>
  <c r="AC104" i="16"/>
  <c r="AC105" i="16"/>
  <c r="AC107" i="16"/>
  <c r="AC106" i="16"/>
  <c r="AC109" i="16"/>
  <c r="AC110" i="16"/>
  <c r="AC111" i="16"/>
  <c r="AC112" i="16"/>
  <c r="AC113" i="16"/>
  <c r="AC114" i="16"/>
  <c r="AC116" i="16"/>
  <c r="AT116" i="16" s="1"/>
  <c r="AC117" i="16"/>
  <c r="AC118" i="16"/>
  <c r="AC119" i="16"/>
  <c r="AC120" i="16"/>
  <c r="AC121" i="16"/>
  <c r="AC123" i="16"/>
  <c r="AC124" i="16"/>
  <c r="AC125" i="16"/>
  <c r="AC126" i="16"/>
  <c r="AC127" i="16"/>
  <c r="AC128" i="16"/>
  <c r="AU128" i="16" s="1"/>
  <c r="AC130" i="16"/>
  <c r="AC131" i="16"/>
  <c r="AC132" i="16"/>
  <c r="AT132" i="16" s="1"/>
  <c r="AC133" i="16"/>
  <c r="AC134" i="16"/>
  <c r="AT134" i="16" s="1"/>
  <c r="AC135" i="16"/>
  <c r="AC137" i="16"/>
  <c r="AT137" i="16" s="1"/>
  <c r="AC138" i="16"/>
  <c r="AU138" i="16" s="1"/>
  <c r="AC139" i="16"/>
  <c r="AT139" i="16" s="1"/>
  <c r="AC140" i="16"/>
  <c r="AC141" i="16"/>
  <c r="AT141" i="16" s="1"/>
  <c r="AC142" i="16"/>
  <c r="AC144" i="16"/>
  <c r="AC145" i="16"/>
  <c r="AC146" i="16"/>
  <c r="AT146" i="16" s="1"/>
  <c r="AC147" i="16"/>
  <c r="AC148" i="16"/>
  <c r="AT148" i="16" s="1"/>
  <c r="AC149" i="16"/>
  <c r="AC151" i="16"/>
  <c r="AT151" i="16" s="1"/>
  <c r="AC152" i="16"/>
  <c r="AC153" i="16"/>
  <c r="AT153" i="16" s="1"/>
  <c r="AC154" i="16"/>
  <c r="AC155" i="16"/>
  <c r="AT155" i="16" s="1"/>
  <c r="AC156" i="16"/>
  <c r="AT92" i="16"/>
  <c r="AT106" i="16"/>
  <c r="AT111" i="16"/>
  <c r="AT113" i="16"/>
  <c r="AC13" i="16"/>
  <c r="AC14" i="16"/>
  <c r="AC15" i="16"/>
  <c r="AC16" i="16"/>
  <c r="AC17" i="16"/>
  <c r="AC18" i="16"/>
  <c r="AC20" i="16"/>
  <c r="AC21" i="16"/>
  <c r="AC22" i="16"/>
  <c r="AC23" i="16"/>
  <c r="AC24" i="16"/>
  <c r="AC25" i="16"/>
  <c r="AC27" i="16"/>
  <c r="DP8" i="1" s="1"/>
  <c r="AC28" i="16"/>
  <c r="AU28" i="16" s="1"/>
  <c r="AC29" i="16"/>
  <c r="AT29" i="16" s="1"/>
  <c r="AC30" i="16"/>
  <c r="AU30" i="16" s="1"/>
  <c r="AC31" i="16"/>
  <c r="AC32" i="16"/>
  <c r="AC34" i="16"/>
  <c r="AC35" i="16"/>
  <c r="AC36" i="16"/>
  <c r="DT8" i="1" s="1"/>
  <c r="AC37" i="16"/>
  <c r="AU37" i="16" s="1"/>
  <c r="AC38" i="16"/>
  <c r="AC39" i="16"/>
  <c r="AU39" i="16" s="1"/>
  <c r="AC41" i="16"/>
  <c r="AC42" i="16"/>
  <c r="AC43" i="16"/>
  <c r="AC44" i="16"/>
  <c r="AU44" i="16" s="1"/>
  <c r="AC45" i="16"/>
  <c r="DX8" i="1" s="1"/>
  <c r="AC46" i="16"/>
  <c r="AC48" i="16"/>
  <c r="AC49" i="16"/>
  <c r="AC50" i="16"/>
  <c r="AC51" i="16"/>
  <c r="AC52" i="16"/>
  <c r="AC53" i="16"/>
  <c r="AC55" i="16"/>
  <c r="EB8" i="1" s="1"/>
  <c r="AC56" i="16"/>
  <c r="AC57" i="16"/>
  <c r="AC58" i="16"/>
  <c r="AU58" i="16" s="1"/>
  <c r="AC59" i="16"/>
  <c r="AC60" i="16"/>
  <c r="AC62" i="16"/>
  <c r="AC63" i="16"/>
  <c r="AC64" i="16"/>
  <c r="EF8" i="1" s="1"/>
  <c r="AC65" i="16"/>
  <c r="AU65" i="16" s="1"/>
  <c r="AC66" i="16"/>
  <c r="AC67" i="16"/>
  <c r="AC69" i="16"/>
  <c r="AC70" i="16"/>
  <c r="AC71" i="16"/>
  <c r="AC72" i="16"/>
  <c r="AC73" i="16"/>
  <c r="EJ8" i="1" s="1"/>
  <c r="AC74" i="16"/>
  <c r="AC76" i="16"/>
  <c r="AC77" i="16"/>
  <c r="AC78" i="16"/>
  <c r="AC79" i="16"/>
  <c r="AC80" i="16"/>
  <c r="EM8" i="1" s="1"/>
  <c r="AC81" i="16"/>
  <c r="N67" i="3"/>
  <c r="HB8" i="1" s="1"/>
  <c r="HW8" i="1"/>
  <c r="HX8" i="1"/>
  <c r="F32" i="3"/>
  <c r="S5" i="1" s="1"/>
  <c r="S11" i="1" s="1"/>
  <c r="H25" i="3"/>
  <c r="O5" i="1" s="1"/>
  <c r="O11" i="1" s="1"/>
  <c r="J18" i="3"/>
  <c r="L5" i="1" s="1"/>
  <c r="L11" i="1" s="1"/>
  <c r="N35" i="3"/>
  <c r="GW8" i="1" s="1"/>
  <c r="AZ13" i="12"/>
  <c r="AU34" i="6"/>
  <c r="AI11" i="14" s="1"/>
  <c r="FG11" i="1" s="1"/>
  <c r="AU34" i="17"/>
  <c r="AN11" i="14" s="1"/>
  <c r="AU38" i="7"/>
  <c r="AI15" i="14" s="1"/>
  <c r="AU20" i="9"/>
  <c r="AI17" i="14" s="1"/>
  <c r="AS28" i="9"/>
  <c r="AC173" i="16" s="1"/>
  <c r="AI19" i="14"/>
  <c r="GN8" i="1" s="1"/>
  <c r="AC177" i="16"/>
  <c r="FD11" i="1" s="1"/>
  <c r="AC168" i="16"/>
  <c r="EZ11" i="1" s="1"/>
  <c r="AC162" i="16"/>
  <c r="EW11" i="1" s="1"/>
  <c r="ET11" i="1"/>
  <c r="HV8" i="1"/>
  <c r="HH8" i="1"/>
  <c r="HG8" i="1"/>
  <c r="HF8" i="1"/>
  <c r="HE8" i="1"/>
  <c r="HD8" i="1"/>
  <c r="HC8" i="1"/>
  <c r="HA8" i="1"/>
  <c r="GZ8" i="1"/>
  <c r="GY8" i="1"/>
  <c r="GX8" i="1"/>
  <c r="GV8" i="1"/>
  <c r="GU8" i="1"/>
  <c r="GT8" i="1"/>
  <c r="GS8" i="1"/>
  <c r="FX8" i="1"/>
  <c r="FR8" i="1"/>
  <c r="FQ8" i="1"/>
  <c r="FO8" i="1"/>
  <c r="FM8" i="1"/>
  <c r="FL8" i="1"/>
  <c r="FK8" i="1"/>
  <c r="FJ8" i="1"/>
  <c r="FF8" i="1"/>
  <c r="FB8" i="1"/>
  <c r="FA8" i="1"/>
  <c r="EY8" i="1"/>
  <c r="EX8" i="1"/>
  <c r="EW8" i="1"/>
  <c r="EU8" i="1"/>
  <c r="ET8" i="1"/>
  <c r="DE8" i="1"/>
  <c r="DD8" i="1"/>
  <c r="DC8" i="1"/>
  <c r="DB8" i="1"/>
  <c r="AS55" i="17"/>
  <c r="AS70" i="17"/>
  <c r="AS85" i="17"/>
  <c r="AS101" i="17"/>
  <c r="AS116" i="17"/>
  <c r="AS131" i="17"/>
  <c r="AS147" i="17"/>
  <c r="AS162" i="17"/>
  <c r="AS177" i="17"/>
  <c r="AS193" i="17"/>
  <c r="AS208" i="17"/>
  <c r="AS223" i="17"/>
  <c r="AS239" i="17"/>
  <c r="AS254" i="17"/>
  <c r="AS269" i="17"/>
  <c r="AS285" i="17"/>
  <c r="AS300" i="17"/>
  <c r="AS315" i="17"/>
  <c r="AS331" i="17"/>
  <c r="AS346" i="17"/>
  <c r="AS361" i="17"/>
  <c r="AS377" i="17"/>
  <c r="AS392" i="17"/>
  <c r="AS407" i="17"/>
  <c r="AS423" i="17"/>
  <c r="AS438" i="17"/>
  <c r="AS453" i="17"/>
  <c r="AS469" i="17"/>
  <c r="AS484" i="17"/>
  <c r="AS499" i="17"/>
  <c r="AS54" i="17"/>
  <c r="AS69" i="17"/>
  <c r="AS84" i="17"/>
  <c r="AS100" i="17"/>
  <c r="AS115" i="17"/>
  <c r="AS130" i="17"/>
  <c r="AS146" i="17"/>
  <c r="AS161" i="17"/>
  <c r="AS176" i="17"/>
  <c r="AS192" i="17"/>
  <c r="AS207" i="17"/>
  <c r="AS222" i="17"/>
  <c r="AS238" i="17"/>
  <c r="AS253" i="17"/>
  <c r="AS268" i="17"/>
  <c r="AS284" i="17"/>
  <c r="AS299" i="17"/>
  <c r="AS314" i="17"/>
  <c r="AS330" i="17"/>
  <c r="AS345" i="17"/>
  <c r="AS360" i="17"/>
  <c r="AS376" i="17"/>
  <c r="AS391" i="17"/>
  <c r="AS406" i="17"/>
  <c r="AS422" i="17"/>
  <c r="AS437" i="17"/>
  <c r="AS452" i="17"/>
  <c r="AS468" i="17"/>
  <c r="AS483" i="17"/>
  <c r="AS498" i="17"/>
  <c r="CY8" i="1"/>
  <c r="CX8" i="1"/>
  <c r="CW8" i="1"/>
  <c r="CV8" i="1"/>
  <c r="CU8" i="1"/>
  <c r="CT8" i="1"/>
  <c r="CS8" i="1"/>
  <c r="CR8" i="1"/>
  <c r="CQ8" i="1"/>
  <c r="AS55" i="6"/>
  <c r="AS70" i="6"/>
  <c r="AS85" i="6"/>
  <c r="AS101" i="6"/>
  <c r="AS116" i="6"/>
  <c r="AS131" i="6"/>
  <c r="AS147" i="6"/>
  <c r="AS162" i="6"/>
  <c r="AS177" i="6"/>
  <c r="AS193" i="6"/>
  <c r="AS208" i="6"/>
  <c r="AS223" i="6"/>
  <c r="AS239" i="6"/>
  <c r="AS254" i="6"/>
  <c r="AS269" i="6"/>
  <c r="AS285" i="6"/>
  <c r="AS300" i="6"/>
  <c r="AS315" i="6"/>
  <c r="AS331" i="6"/>
  <c r="AS346" i="6"/>
  <c r="AS361" i="6"/>
  <c r="AS377" i="6"/>
  <c r="AS392" i="6"/>
  <c r="AS407" i="6"/>
  <c r="AS423" i="6"/>
  <c r="AS438" i="6"/>
  <c r="AS453" i="6"/>
  <c r="AS469" i="6"/>
  <c r="AS484" i="6"/>
  <c r="AS499" i="6"/>
  <c r="AS54" i="6"/>
  <c r="AT505" i="6" s="1"/>
  <c r="DM11" i="1" s="1"/>
  <c r="AS69" i="6"/>
  <c r="AS84" i="6"/>
  <c r="AS100" i="6"/>
  <c r="AS115" i="6"/>
  <c r="AS130" i="6"/>
  <c r="AS146" i="6"/>
  <c r="AS161" i="6"/>
  <c r="AS176" i="6"/>
  <c r="AS192" i="6"/>
  <c r="AS207" i="6"/>
  <c r="AS222" i="6"/>
  <c r="AS238" i="6"/>
  <c r="AS253" i="6"/>
  <c r="AS268" i="6"/>
  <c r="AS284" i="6"/>
  <c r="AS299" i="6"/>
  <c r="AS314" i="6"/>
  <c r="AS330" i="6"/>
  <c r="AS345" i="6"/>
  <c r="AS360" i="6"/>
  <c r="AS376" i="6"/>
  <c r="AS391" i="6"/>
  <c r="AS406" i="6"/>
  <c r="AS422" i="6"/>
  <c r="AS437" i="6"/>
  <c r="AS452" i="6"/>
  <c r="AS468" i="6"/>
  <c r="AS483" i="6"/>
  <c r="AS498" i="6"/>
  <c r="CL8" i="1"/>
  <c r="CK8" i="1"/>
  <c r="CJ8" i="1"/>
  <c r="CI8" i="1"/>
  <c r="CH8" i="1"/>
  <c r="CG8" i="1"/>
  <c r="CF8" i="1"/>
  <c r="CE8" i="1"/>
  <c r="CB8" i="1"/>
  <c r="CD8" i="1"/>
  <c r="BZ8" i="1"/>
  <c r="CA8" i="1"/>
  <c r="DH8" i="1"/>
  <c r="AS33" i="14"/>
  <c r="AS34" i="14"/>
  <c r="Y34" i="14"/>
  <c r="Y33" i="14"/>
  <c r="Y32" i="14"/>
  <c r="Y31" i="14"/>
  <c r="I3" i="16"/>
  <c r="K4" i="16"/>
  <c r="I4" i="16"/>
  <c r="AW28" i="14"/>
  <c r="AW27" i="14"/>
  <c r="AV28" i="14"/>
  <c r="AV27" i="14"/>
  <c r="AT28" i="14"/>
  <c r="AT27" i="14"/>
  <c r="AI11" i="1"/>
  <c r="A86" i="16"/>
  <c r="EE40" i="1"/>
  <c r="ED40" i="1"/>
  <c r="EE39" i="1"/>
  <c r="ED39" i="1"/>
  <c r="EE38" i="1"/>
  <c r="ED38" i="1"/>
  <c r="EE37" i="1"/>
  <c r="ED37" i="1"/>
  <c r="EE36" i="1"/>
  <c r="ED36" i="1"/>
  <c r="EE35" i="1"/>
  <c r="ED35" i="1"/>
  <c r="EE34" i="1"/>
  <c r="ED34" i="1"/>
  <c r="EE33" i="1"/>
  <c r="ED33" i="1"/>
  <c r="EE32" i="1"/>
  <c r="ED32" i="1"/>
  <c r="EE31" i="1"/>
  <c r="ED31" i="1"/>
  <c r="EE30" i="1"/>
  <c r="ED30" i="1"/>
  <c r="EE29" i="1"/>
  <c r="ED29" i="1"/>
  <c r="EE28" i="1"/>
  <c r="ED28" i="1"/>
  <c r="EE27" i="1"/>
  <c r="ED27" i="1"/>
  <c r="EE26" i="1"/>
  <c r="ED26" i="1"/>
  <c r="EE25" i="1"/>
  <c r="ED25" i="1"/>
  <c r="EE24" i="1"/>
  <c r="ED24" i="1"/>
  <c r="EE23" i="1"/>
  <c r="ED23" i="1"/>
  <c r="EE22" i="1"/>
  <c r="ED22" i="1"/>
  <c r="EE21" i="1"/>
  <c r="ED21" i="1"/>
  <c r="EE20" i="1"/>
  <c r="ED20" i="1"/>
  <c r="EE19" i="1"/>
  <c r="ED19" i="1"/>
  <c r="EE18" i="1"/>
  <c r="ED18" i="1"/>
  <c r="EE17" i="1"/>
  <c r="ED17" i="1"/>
  <c r="EE16" i="1"/>
  <c r="ED16" i="1"/>
  <c r="EE15" i="1"/>
  <c r="ED15" i="1"/>
  <c r="EE14" i="1"/>
  <c r="ED14" i="1"/>
  <c r="EE13" i="1"/>
  <c r="ED13" i="1"/>
  <c r="EE12" i="1"/>
  <c r="ED12" i="1"/>
  <c r="EE11" i="1"/>
  <c r="ED11" i="1"/>
  <c r="DL40" i="1"/>
  <c r="DK40" i="1"/>
  <c r="DL39" i="1"/>
  <c r="DK39" i="1"/>
  <c r="DL38" i="1"/>
  <c r="DK38" i="1"/>
  <c r="DL37" i="1"/>
  <c r="DK37" i="1"/>
  <c r="DL36" i="1"/>
  <c r="DK36" i="1"/>
  <c r="DL35" i="1"/>
  <c r="DK35" i="1"/>
  <c r="DL34" i="1"/>
  <c r="DK34" i="1"/>
  <c r="DL33" i="1"/>
  <c r="DK33" i="1"/>
  <c r="DL32" i="1"/>
  <c r="DK32" i="1"/>
  <c r="DL31" i="1"/>
  <c r="DK31" i="1"/>
  <c r="DL30" i="1"/>
  <c r="DK30" i="1"/>
  <c r="DL29" i="1"/>
  <c r="DK29" i="1"/>
  <c r="DL28" i="1"/>
  <c r="DK28" i="1"/>
  <c r="DL27" i="1"/>
  <c r="DK27" i="1"/>
  <c r="DL26" i="1"/>
  <c r="DK26" i="1"/>
  <c r="DL25" i="1"/>
  <c r="DK25" i="1"/>
  <c r="DL24" i="1"/>
  <c r="DK24" i="1"/>
  <c r="DL23" i="1"/>
  <c r="DK23" i="1"/>
  <c r="DL22" i="1"/>
  <c r="DK22" i="1"/>
  <c r="DL21" i="1"/>
  <c r="DK21" i="1"/>
  <c r="DL20" i="1"/>
  <c r="DK20" i="1"/>
  <c r="DL19" i="1"/>
  <c r="DK19" i="1"/>
  <c r="DL18" i="1"/>
  <c r="DK18" i="1"/>
  <c r="DL17" i="1"/>
  <c r="DK17" i="1"/>
  <c r="DL16" i="1"/>
  <c r="DK16" i="1"/>
  <c r="DL15" i="1"/>
  <c r="DK15" i="1"/>
  <c r="DL14" i="1"/>
  <c r="DK14" i="1"/>
  <c r="DL13" i="1"/>
  <c r="DK13" i="1"/>
  <c r="DL12" i="1"/>
  <c r="DK12" i="1"/>
  <c r="DL11" i="1"/>
  <c r="DK1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CQ12" i="1"/>
  <c r="CQ13" i="1"/>
  <c r="CQ14" i="1"/>
  <c r="CQ15" i="1"/>
  <c r="CQ16" i="1"/>
  <c r="CQ17" i="1"/>
  <c r="CQ18" i="1"/>
  <c r="CQ19" i="1"/>
  <c r="CQ20" i="1"/>
  <c r="CQ11" i="1"/>
  <c r="CP12" i="1"/>
  <c r="CP13" i="1"/>
  <c r="CP14" i="1"/>
  <c r="CP15" i="1"/>
  <c r="CP16" i="1"/>
  <c r="CP17" i="1"/>
  <c r="CP18" i="1"/>
  <c r="CP19" i="1"/>
  <c r="CP20" i="1"/>
  <c r="CP11" i="1"/>
  <c r="CO12" i="1"/>
  <c r="CO13" i="1"/>
  <c r="CO14" i="1"/>
  <c r="CO15" i="1"/>
  <c r="CO16" i="1"/>
  <c r="CO17" i="1"/>
  <c r="CO18" i="1"/>
  <c r="CO19" i="1"/>
  <c r="CO20" i="1"/>
  <c r="CO11" i="1"/>
  <c r="CN12" i="1"/>
  <c r="CN13" i="1"/>
  <c r="CN14" i="1"/>
  <c r="CN15" i="1"/>
  <c r="CN16" i="1"/>
  <c r="CN17" i="1"/>
  <c r="CN18" i="1"/>
  <c r="CN19" i="1"/>
  <c r="CN20" i="1"/>
  <c r="CN11" i="1"/>
  <c r="CM20" i="1"/>
  <c r="CM19" i="1"/>
  <c r="CM12" i="1"/>
  <c r="CM13" i="1"/>
  <c r="CM14" i="1"/>
  <c r="CM15" i="1"/>
  <c r="CM16" i="1"/>
  <c r="CM17" i="1"/>
  <c r="CM18" i="1"/>
  <c r="CM11" i="1"/>
  <c r="ER11" i="1"/>
  <c r="EJ11" i="1"/>
  <c r="DT11" i="1"/>
  <c r="CK11" i="1"/>
  <c r="EP8" i="1"/>
  <c r="DJ8" i="1"/>
  <c r="DL8" i="1"/>
  <c r="DN8" i="1"/>
  <c r="DR8" i="1"/>
  <c r="DU8" i="1"/>
  <c r="DV8" i="1"/>
  <c r="DW8" i="1"/>
  <c r="DY8" i="1"/>
  <c r="DZ8" i="1"/>
  <c r="EA8" i="1"/>
  <c r="EC8" i="1"/>
  <c r="EE8" i="1"/>
  <c r="EH8" i="1"/>
  <c r="EI8" i="1"/>
  <c r="EL8" i="1"/>
  <c r="AS173" i="16"/>
  <c r="AS162" i="16"/>
  <c r="A11" i="16"/>
  <c r="AZ499" i="17"/>
  <c r="AZ498" i="17"/>
  <c r="AZ484" i="17"/>
  <c r="AZ483" i="17"/>
  <c r="AZ469" i="17"/>
  <c r="AZ468" i="17"/>
  <c r="AZ453" i="17"/>
  <c r="AZ452" i="17"/>
  <c r="AZ438" i="17"/>
  <c r="AZ437" i="17"/>
  <c r="AZ423" i="17"/>
  <c r="AZ422" i="17"/>
  <c r="AZ407" i="17"/>
  <c r="AZ406" i="17"/>
  <c r="AZ392" i="17"/>
  <c r="AZ391" i="17"/>
  <c r="AZ377" i="17"/>
  <c r="AZ376" i="17"/>
  <c r="AZ361" i="17"/>
  <c r="AZ360" i="17"/>
  <c r="AZ346" i="17"/>
  <c r="AZ345" i="17"/>
  <c r="AZ331" i="17"/>
  <c r="AZ330" i="17"/>
  <c r="AZ315" i="17"/>
  <c r="AZ314" i="17"/>
  <c r="AZ300" i="17"/>
  <c r="AZ299" i="17"/>
  <c r="AZ285" i="17"/>
  <c r="AZ284" i="17"/>
  <c r="AZ269" i="17"/>
  <c r="AZ268" i="17"/>
  <c r="AZ254" i="17"/>
  <c r="AZ253" i="17"/>
  <c r="AZ239" i="17"/>
  <c r="AZ238" i="17"/>
  <c r="AZ223" i="17"/>
  <c r="AZ222" i="17"/>
  <c r="AZ208" i="17"/>
  <c r="AZ207" i="17"/>
  <c r="AZ193" i="17"/>
  <c r="AZ192" i="17"/>
  <c r="AZ177" i="17"/>
  <c r="AZ176" i="17"/>
  <c r="AZ162" i="17"/>
  <c r="AZ161" i="17"/>
  <c r="AZ147" i="17"/>
  <c r="AZ146" i="17"/>
  <c r="AZ131" i="17"/>
  <c r="AZ130" i="17"/>
  <c r="AZ116" i="17"/>
  <c r="AZ115" i="17"/>
  <c r="AZ101" i="17"/>
  <c r="AZ100" i="17"/>
  <c r="AZ85" i="17"/>
  <c r="AZ84" i="17"/>
  <c r="AZ70" i="17"/>
  <c r="AZ69" i="17"/>
  <c r="AZ55" i="17"/>
  <c r="AZ54" i="17"/>
  <c r="AZ499" i="6"/>
  <c r="AZ498" i="6"/>
  <c r="AZ484" i="6"/>
  <c r="AZ483" i="6"/>
  <c r="AZ469" i="6"/>
  <c r="AZ468" i="6"/>
  <c r="AZ453" i="6"/>
  <c r="AZ452" i="6"/>
  <c r="AZ438" i="6"/>
  <c r="AZ437" i="6"/>
  <c r="AZ423" i="6"/>
  <c r="AZ422" i="6"/>
  <c r="AZ407" i="6"/>
  <c r="AZ406" i="6"/>
  <c r="AZ392" i="6"/>
  <c r="AZ391" i="6"/>
  <c r="AZ377" i="6"/>
  <c r="AZ376" i="6"/>
  <c r="AZ361" i="6"/>
  <c r="AZ360" i="6"/>
  <c r="AZ346" i="6"/>
  <c r="AZ345" i="6"/>
  <c r="AZ331" i="6"/>
  <c r="AZ330" i="6"/>
  <c r="AZ315" i="6"/>
  <c r="AZ314" i="6"/>
  <c r="AZ300" i="6"/>
  <c r="AZ299" i="6"/>
  <c r="AZ285" i="6"/>
  <c r="AZ284" i="6"/>
  <c r="AZ269" i="6"/>
  <c r="AZ268" i="6"/>
  <c r="AZ254" i="6"/>
  <c r="AZ253" i="6"/>
  <c r="AZ239" i="6"/>
  <c r="AZ238" i="6"/>
  <c r="AZ223" i="6"/>
  <c r="AZ222" i="6"/>
  <c r="AZ208" i="6"/>
  <c r="AZ207" i="6"/>
  <c r="AZ193" i="6"/>
  <c r="AZ192" i="6"/>
  <c r="AZ177" i="6"/>
  <c r="AZ176" i="6"/>
  <c r="AZ162" i="6"/>
  <c r="AZ161" i="6"/>
  <c r="AZ147" i="6"/>
  <c r="AZ146" i="6"/>
  <c r="AZ131" i="6"/>
  <c r="AZ130" i="6"/>
  <c r="AZ116" i="6"/>
  <c r="AZ115" i="6"/>
  <c r="AZ101" i="6"/>
  <c r="AZ100" i="6"/>
  <c r="AZ85" i="6"/>
  <c r="AZ84" i="6"/>
  <c r="AZ70" i="6"/>
  <c r="AZ69" i="6"/>
  <c r="AZ55" i="6"/>
  <c r="AZ54" i="6"/>
  <c r="DF8" i="1"/>
  <c r="AS20" i="9"/>
  <c r="AV497" i="17"/>
  <c r="AZ497" i="17" s="1"/>
  <c r="AV482" i="17"/>
  <c r="AZ482" i="17" s="1"/>
  <c r="AV467" i="17"/>
  <c r="AZ467" i="17" s="1"/>
  <c r="AV451" i="17"/>
  <c r="AZ451" i="17" s="1"/>
  <c r="AV436" i="17"/>
  <c r="AZ436" i="17" s="1"/>
  <c r="AV421" i="17"/>
  <c r="AZ421" i="17" s="1"/>
  <c r="AV405" i="17"/>
  <c r="AZ405" i="17" s="1"/>
  <c r="AV390" i="17"/>
  <c r="AZ390" i="17" s="1"/>
  <c r="AV375" i="17"/>
  <c r="AZ375" i="17" s="1"/>
  <c r="AV359" i="17"/>
  <c r="AZ359" i="17" s="1"/>
  <c r="AV344" i="17"/>
  <c r="AZ344" i="17" s="1"/>
  <c r="AV329" i="17"/>
  <c r="AZ329" i="17" s="1"/>
  <c r="AV313" i="17"/>
  <c r="AZ313" i="17" s="1"/>
  <c r="AV298" i="17"/>
  <c r="AZ298" i="17" s="1"/>
  <c r="AV283" i="17"/>
  <c r="AZ283" i="17" s="1"/>
  <c r="AV267" i="17"/>
  <c r="AZ267" i="17" s="1"/>
  <c r="AV252" i="17"/>
  <c r="AZ252" i="17" s="1"/>
  <c r="AV237" i="17"/>
  <c r="AZ237" i="17" s="1"/>
  <c r="AV221" i="17"/>
  <c r="AZ221" i="17" s="1"/>
  <c r="AV206" i="17"/>
  <c r="AZ206" i="17" s="1"/>
  <c r="AV191" i="17"/>
  <c r="AZ191" i="17" s="1"/>
  <c r="AV175" i="17"/>
  <c r="AZ175" i="17" s="1"/>
  <c r="AV160" i="17"/>
  <c r="AZ160" i="17" s="1"/>
  <c r="AV145" i="17"/>
  <c r="AZ145" i="17" s="1"/>
  <c r="AV129" i="17"/>
  <c r="AZ129" i="17" s="1"/>
  <c r="AV114" i="17"/>
  <c r="AZ114" i="17" s="1"/>
  <c r="AV99" i="17"/>
  <c r="AZ99" i="17" s="1"/>
  <c r="AV83" i="17"/>
  <c r="AZ83" i="17" s="1"/>
  <c r="AV68" i="17"/>
  <c r="AZ68" i="17" s="1"/>
  <c r="AV53" i="17"/>
  <c r="AZ53" i="17" s="1"/>
  <c r="D44" i="17"/>
  <c r="D43" i="17"/>
  <c r="D42" i="17"/>
  <c r="AV34" i="17"/>
  <c r="AZ34" i="17" s="1"/>
  <c r="AV30" i="17"/>
  <c r="AZ30" i="17" s="1"/>
  <c r="AV497" i="6"/>
  <c r="AZ497" i="6" s="1"/>
  <c r="AV482" i="6"/>
  <c r="AZ482" i="6" s="1"/>
  <c r="AV467" i="6"/>
  <c r="AZ467" i="6" s="1"/>
  <c r="AV451" i="6"/>
  <c r="AZ451" i="6"/>
  <c r="AV436" i="6"/>
  <c r="AZ436" i="6" s="1"/>
  <c r="AV421" i="6"/>
  <c r="AZ421" i="6" s="1"/>
  <c r="AV405" i="6"/>
  <c r="AZ405" i="6" s="1"/>
  <c r="AV390" i="6"/>
  <c r="AZ390" i="6"/>
  <c r="AV375" i="6"/>
  <c r="AZ375" i="6" s="1"/>
  <c r="AV359" i="6"/>
  <c r="AZ359" i="6" s="1"/>
  <c r="AV344" i="6"/>
  <c r="AZ344" i="6" s="1"/>
  <c r="AV329" i="6"/>
  <c r="AZ329" i="6" s="1"/>
  <c r="AV313" i="6"/>
  <c r="AZ313" i="6" s="1"/>
  <c r="AV298" i="6"/>
  <c r="AZ298" i="6"/>
  <c r="AV283" i="6"/>
  <c r="AZ283" i="6" s="1"/>
  <c r="AV267" i="6"/>
  <c r="AZ267" i="6" s="1"/>
  <c r="AV252" i="6"/>
  <c r="AZ252" i="6" s="1"/>
  <c r="AV237" i="6"/>
  <c r="AZ237" i="6" s="1"/>
  <c r="AV221" i="6"/>
  <c r="AZ221" i="6" s="1"/>
  <c r="AV206" i="6"/>
  <c r="AZ206" i="6"/>
  <c r="AV191" i="6"/>
  <c r="AZ191" i="6" s="1"/>
  <c r="AV175" i="6"/>
  <c r="AZ175" i="6" s="1"/>
  <c r="AV160" i="6"/>
  <c r="AZ160" i="6" s="1"/>
  <c r="AV145" i="6"/>
  <c r="AZ145" i="6"/>
  <c r="AV129" i="6"/>
  <c r="AZ129" i="6" s="1"/>
  <c r="AV114" i="6"/>
  <c r="AZ114" i="6" s="1"/>
  <c r="AV99" i="6"/>
  <c r="AZ99" i="6" s="1"/>
  <c r="AS7" i="16"/>
  <c r="AS38" i="7"/>
  <c r="Q34" i="3"/>
  <c r="Q66" i="3"/>
  <c r="AV68" i="6"/>
  <c r="AZ68" i="6" s="1"/>
  <c r="D43" i="6"/>
  <c r="AV24" i="9"/>
  <c r="AZ24" i="9" s="1"/>
  <c r="D44" i="6"/>
  <c r="D42" i="6"/>
  <c r="AV13" i="9"/>
  <c r="AZ13" i="9" s="1"/>
  <c r="AV34" i="6"/>
  <c r="AZ34" i="6" s="1"/>
  <c r="AV43" i="7"/>
  <c r="AZ43" i="7" s="1"/>
  <c r="AV31" i="7"/>
  <c r="AZ31" i="7" s="1"/>
  <c r="AV44" i="12"/>
  <c r="AZ44" i="12" s="1"/>
  <c r="AV83" i="6"/>
  <c r="AZ83" i="6" s="1"/>
  <c r="AV53" i="6"/>
  <c r="AZ53" i="6" s="1"/>
  <c r="AV25" i="12"/>
  <c r="AZ25" i="12"/>
  <c r="AV17" i="12"/>
  <c r="AZ17" i="12" s="1"/>
  <c r="Q11" i="1"/>
  <c r="M11" i="1"/>
  <c r="CO8" i="1"/>
  <c r="AI18" i="14"/>
  <c r="GM8" i="1" s="1"/>
  <c r="AT69" i="16"/>
  <c r="AT62" i="16"/>
  <c r="AT48" i="16"/>
  <c r="AT41" i="16"/>
  <c r="AT34" i="16"/>
  <c r="AT13" i="16"/>
  <c r="CP8" i="1"/>
  <c r="AT78" i="16"/>
  <c r="AT64" i="16"/>
  <c r="AT36" i="16"/>
  <c r="AT22" i="16"/>
  <c r="FP11" i="1"/>
  <c r="Y8" i="1"/>
  <c r="B25" i="1"/>
  <c r="AT31" i="16"/>
  <c r="AT144" i="16"/>
  <c r="AT123" i="16"/>
  <c r="AT109" i="16"/>
  <c r="AT102" i="16"/>
  <c r="AT95" i="16"/>
  <c r="EB5" i="1"/>
  <c r="DO11" i="1" s="1"/>
  <c r="AT57" i="16"/>
  <c r="DM8" i="1"/>
  <c r="AU147" i="16"/>
  <c r="FH8" i="1"/>
  <c r="AT127" i="16"/>
  <c r="AT90" i="16"/>
  <c r="ER8" i="1"/>
  <c r="AT66" i="16"/>
  <c r="EV8" i="1"/>
  <c r="AT99" i="16"/>
  <c r="AU100" i="16"/>
  <c r="AT38" i="16"/>
  <c r="AU131" i="16"/>
  <c r="AT130" i="16"/>
  <c r="FI8" i="1"/>
  <c r="EZ8" i="1"/>
  <c r="AU110" i="16"/>
  <c r="FW8" i="1"/>
  <c r="AT118" i="16"/>
  <c r="FD8" i="1"/>
  <c r="AU119" i="16"/>
  <c r="DI8" i="1"/>
  <c r="AT20" i="16"/>
  <c r="EG8" i="1"/>
  <c r="AU114" i="16"/>
  <c r="AT45" i="16"/>
  <c r="AT73" i="16"/>
  <c r="AU74" i="16"/>
  <c r="AU46" i="16"/>
  <c r="AU117" i="16"/>
  <c r="A27" i="1"/>
  <c r="AT52" i="16"/>
  <c r="AT15" i="16"/>
  <c r="AT43" i="16"/>
  <c r="AT71" i="16"/>
  <c r="AT27" i="16"/>
  <c r="DK8" i="1"/>
  <c r="FT8" i="1"/>
  <c r="AT104" i="16"/>
  <c r="C35" i="1"/>
  <c r="C19" i="1"/>
  <c r="GH8" i="1" l="1"/>
  <c r="FK11" i="1"/>
  <c r="FY8" i="1"/>
  <c r="FB11" i="1"/>
  <c r="C27" i="1"/>
  <c r="A19" i="1"/>
  <c r="A35" i="1"/>
  <c r="R8" i="1"/>
  <c r="BQ8" i="1"/>
  <c r="O8" i="1"/>
  <c r="AS168" i="16"/>
  <c r="AS176" i="16"/>
  <c r="AQ11" i="1"/>
  <c r="AU72" i="16"/>
  <c r="AU112" i="16"/>
  <c r="AU93" i="16"/>
  <c r="EW5" i="1"/>
  <c r="ES11" i="1" s="1"/>
  <c r="AS24" i="10"/>
  <c r="CV5" i="1"/>
  <c r="BV11" i="1" s="1"/>
  <c r="AS27" i="14"/>
  <c r="L70" i="3"/>
  <c r="C29" i="1"/>
  <c r="C37" i="1"/>
  <c r="C39" i="1"/>
  <c r="C21" i="1"/>
  <c r="C15" i="1"/>
  <c r="C23" i="1"/>
  <c r="C31" i="1"/>
  <c r="C17" i="1"/>
  <c r="C25" i="1"/>
  <c r="C33" i="1"/>
  <c r="C11" i="1"/>
  <c r="C40" i="1"/>
  <c r="C8" i="1"/>
  <c r="AT8" i="1"/>
  <c r="F11" i="1"/>
  <c r="BA11" i="1"/>
  <c r="BI11" i="1"/>
  <c r="BO8" i="1"/>
  <c r="AY11" i="1"/>
  <c r="BS8" i="1"/>
  <c r="H8" i="1"/>
  <c r="AU105" i="16"/>
  <c r="AT506" i="6"/>
  <c r="DN11" i="1" s="1"/>
  <c r="AT505" i="17"/>
  <c r="EF11" i="1" s="1"/>
  <c r="AT506" i="17"/>
  <c r="DA8" i="1" s="1"/>
  <c r="FQ11" i="1"/>
  <c r="AU77" i="16"/>
  <c r="AU67" i="16"/>
  <c r="AU21" i="16"/>
  <c r="AU149" i="16"/>
  <c r="AU107" i="16"/>
  <c r="L44" i="3"/>
  <c r="O44" i="3" s="1"/>
  <c r="L12" i="3"/>
  <c r="N5" i="1" s="1"/>
  <c r="L26" i="3"/>
  <c r="B40" i="1"/>
  <c r="AQ8" i="1"/>
  <c r="AD8" i="1"/>
  <c r="B17" i="1"/>
  <c r="B33" i="1"/>
  <c r="BD8" i="1"/>
  <c r="BL11" i="1"/>
  <c r="BN11" i="1"/>
  <c r="BW8" i="1"/>
  <c r="B13" i="1"/>
  <c r="B21" i="1"/>
  <c r="B29" i="1"/>
  <c r="B37" i="1"/>
  <c r="BP11" i="1"/>
  <c r="BD11" i="1"/>
  <c r="B8" i="1"/>
  <c r="AX11" i="1"/>
  <c r="G8" i="1"/>
  <c r="CI11" i="1"/>
  <c r="B15" i="1"/>
  <c r="B19" i="1"/>
  <c r="B23" i="1"/>
  <c r="B27" i="1"/>
  <c r="B31" i="1"/>
  <c r="B35" i="1"/>
  <c r="B39" i="1"/>
  <c r="P8" i="1"/>
  <c r="AK8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AC11" i="1"/>
  <c r="BL8" i="1"/>
  <c r="BS11" i="1"/>
  <c r="AB8" i="1"/>
  <c r="AL11" i="1"/>
  <c r="L51" i="3"/>
  <c r="O51" i="3" s="1"/>
  <c r="HP8" i="1" s="1"/>
  <c r="Q32" i="3"/>
  <c r="L19" i="3"/>
  <c r="L35" i="3" s="1"/>
  <c r="AA5" i="1" s="1"/>
  <c r="K11" i="1"/>
  <c r="K8" i="1"/>
  <c r="GA8" i="1"/>
  <c r="AU60" i="16"/>
  <c r="AU53" i="16"/>
  <c r="AU51" i="16"/>
  <c r="AU49" i="16"/>
  <c r="AU35" i="16"/>
  <c r="AU25" i="16"/>
  <c r="AU23" i="16"/>
  <c r="AU126" i="16"/>
  <c r="AU121" i="16"/>
  <c r="EC5" i="1"/>
  <c r="DP11" i="1" s="1"/>
  <c r="FZ8" i="1"/>
  <c r="FC11" i="1"/>
  <c r="CN8" i="1"/>
  <c r="EG11" i="1"/>
  <c r="O65" i="3"/>
  <c r="HR8" i="1" s="1"/>
  <c r="AR5" i="1"/>
  <c r="O12" i="3"/>
  <c r="W5" i="1"/>
  <c r="Q8" i="1" s="1"/>
  <c r="O26" i="3"/>
  <c r="HL8" i="1" s="1"/>
  <c r="AS21" i="12"/>
  <c r="O33" i="3"/>
  <c r="HM8" i="1" s="1"/>
  <c r="Z5" i="1"/>
  <c r="E11" i="1"/>
  <c r="AT24" i="16"/>
  <c r="A21" i="1"/>
  <c r="A29" i="1"/>
  <c r="A37" i="1"/>
  <c r="AT88" i="16"/>
  <c r="AU56" i="16"/>
  <c r="AU81" i="16"/>
  <c r="M8" i="1"/>
  <c r="FP8" i="1"/>
  <c r="AS36" i="12"/>
  <c r="AZ39" i="12" s="1"/>
  <c r="AT76" i="16"/>
  <c r="CC8" i="1"/>
  <c r="AS172" i="16"/>
  <c r="EK8" i="1"/>
  <c r="ED8" i="1"/>
  <c r="DS8" i="1"/>
  <c r="AS28" i="14"/>
  <c r="FG8" i="1"/>
  <c r="Q64" i="3"/>
  <c r="AT80" i="16"/>
  <c r="AU63" i="16"/>
  <c r="AU42" i="16"/>
  <c r="AU16" i="16"/>
  <c r="AU152" i="16"/>
  <c r="AU140" i="16"/>
  <c r="AU96" i="16"/>
  <c r="B12" i="1"/>
  <c r="L58" i="3"/>
  <c r="A15" i="1"/>
  <c r="A23" i="1"/>
  <c r="A31" i="1"/>
  <c r="A39" i="1"/>
  <c r="A8" i="1"/>
  <c r="A11" i="1"/>
  <c r="DQ8" i="1"/>
  <c r="S8" i="1"/>
  <c r="BK11" i="1"/>
  <c r="CM8" i="1"/>
  <c r="GD8" i="1"/>
  <c r="BX8" i="1"/>
  <c r="AT50" i="16"/>
  <c r="ES8" i="1"/>
  <c r="FC8" i="1"/>
  <c r="FN8" i="1"/>
  <c r="FS8" i="1"/>
  <c r="AZ36" i="12"/>
  <c r="N69" i="3"/>
  <c r="GR8" i="1" s="1"/>
  <c r="AT59" i="16"/>
  <c r="AT125" i="16"/>
  <c r="DO8" i="1"/>
  <c r="AT55" i="16"/>
  <c r="A17" i="1"/>
  <c r="A25" i="1"/>
  <c r="A33" i="1"/>
  <c r="AK11" i="1"/>
  <c r="BT8" i="1"/>
  <c r="FE8" i="1"/>
  <c r="AU14" i="16"/>
  <c r="AT120" i="16"/>
  <c r="AT158" i="16" s="1"/>
  <c r="AC166" i="16" s="1"/>
  <c r="AU98" i="16"/>
  <c r="FN11" i="1"/>
  <c r="GK8" i="1"/>
  <c r="FO11" i="1"/>
  <c r="GL8" i="1"/>
  <c r="AU79" i="16"/>
  <c r="AU70" i="16"/>
  <c r="AU32" i="16"/>
  <c r="AU18" i="16"/>
  <c r="AU145" i="16"/>
  <c r="AU124" i="16"/>
  <c r="AU103" i="16"/>
  <c r="AU89" i="16"/>
  <c r="C13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AT17" i="16"/>
  <c r="AU156" i="16"/>
  <c r="AU154" i="16"/>
  <c r="AU142" i="16"/>
  <c r="AU135" i="16"/>
  <c r="AU133" i="16"/>
  <c r="A13" i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F5" i="1" l="1"/>
  <c r="AI20" i="14"/>
  <c r="AS177" i="16"/>
  <c r="BV8" i="1"/>
  <c r="AX27" i="14"/>
  <c r="AU27" i="14"/>
  <c r="CZ8" i="1"/>
  <c r="Y35" i="14"/>
  <c r="L67" i="3"/>
  <c r="AS5" i="1" s="1"/>
  <c r="W11" i="1"/>
  <c r="AJ5" i="1"/>
  <c r="AJ11" i="1" s="1"/>
  <c r="L68" i="3"/>
  <c r="P68" i="3" s="1"/>
  <c r="AN13" i="14" s="1"/>
  <c r="R5" i="1"/>
  <c r="O19" i="3"/>
  <c r="HK8" i="1" s="1"/>
  <c r="L36" i="3"/>
  <c r="AU83" i="16"/>
  <c r="AC161" i="16" s="1"/>
  <c r="EO8" i="1" s="1"/>
  <c r="T8" i="1"/>
  <c r="Z11" i="1"/>
  <c r="AT83" i="16"/>
  <c r="AC160" i="16" s="1"/>
  <c r="EU11" i="1" s="1"/>
  <c r="AS40" i="12"/>
  <c r="X8" i="1"/>
  <c r="AF11" i="1"/>
  <c r="AX28" i="14"/>
  <c r="AU28" i="14"/>
  <c r="HJ8" i="1"/>
  <c r="AF8" i="1"/>
  <c r="AR11" i="1"/>
  <c r="AO5" i="1"/>
  <c r="O58" i="3"/>
  <c r="HQ8" i="1" s="1"/>
  <c r="N11" i="1"/>
  <c r="L8" i="1"/>
  <c r="HO8" i="1"/>
  <c r="O67" i="3"/>
  <c r="HS8" i="1" s="1"/>
  <c r="AU158" i="16"/>
  <c r="AC167" i="16" s="1"/>
  <c r="EY11" i="1" s="1"/>
  <c r="AA11" i="1"/>
  <c r="U8" i="1"/>
  <c r="EN8" i="1"/>
  <c r="EX11" i="1"/>
  <c r="FU8" i="1"/>
  <c r="AS166" i="16"/>
  <c r="AN10" i="14" s="1"/>
  <c r="EV11" i="1"/>
  <c r="FV8" i="1" l="1"/>
  <c r="FR11" i="1"/>
  <c r="GO8" i="1"/>
  <c r="AS160" i="16"/>
  <c r="L69" i="3"/>
  <c r="Z8" i="1"/>
  <c r="AT5" i="1"/>
  <c r="AS169" i="16"/>
  <c r="AC169" i="16"/>
  <c r="AS11" i="1"/>
  <c r="AG8" i="1"/>
  <c r="N8" i="1"/>
  <c r="R11" i="1"/>
  <c r="O35" i="3"/>
  <c r="O69" i="3" s="1"/>
  <c r="HI8" i="1" s="1"/>
  <c r="AC163" i="16"/>
  <c r="P36" i="3"/>
  <c r="AB5" i="1"/>
  <c r="AT161" i="16"/>
  <c r="AS161" i="16" s="1"/>
  <c r="AI12" i="14" s="1"/>
  <c r="FH11" i="1" s="1"/>
  <c r="AT167" i="16"/>
  <c r="AS167" i="16" s="1"/>
  <c r="AN12" i="14" s="1"/>
  <c r="GI8" i="1" s="1"/>
  <c r="AC8" i="1"/>
  <c r="AO11" i="1"/>
  <c r="HN8" i="1"/>
  <c r="FM11" i="1"/>
  <c r="GJ8" i="1"/>
  <c r="GG8" i="1"/>
  <c r="FJ11" i="1"/>
  <c r="AI10" i="14"/>
  <c r="AS178" i="16" l="1"/>
  <c r="FL11" i="1"/>
  <c r="GE8" i="1"/>
  <c r="L71" i="3"/>
  <c r="I5" i="1"/>
  <c r="AH8" i="1"/>
  <c r="AT11" i="1"/>
  <c r="V8" i="1"/>
  <c r="AB11" i="1"/>
  <c r="AI13" i="14"/>
  <c r="AI22" i="14" s="1"/>
  <c r="AS163" i="16"/>
  <c r="GC8" i="1"/>
  <c r="FF11" i="1"/>
  <c r="I8" i="1" l="1"/>
  <c r="I11" i="1"/>
  <c r="J5" i="1"/>
  <c r="Q71" i="3"/>
  <c r="FI11" i="1"/>
  <c r="GF8" i="1"/>
  <c r="GQ8" i="1"/>
  <c r="FT11" i="1"/>
  <c r="J11" i="1" l="1"/>
  <c r="J8" i="1"/>
</calcChain>
</file>

<file path=xl/sharedStrings.xml><?xml version="1.0" encoding="utf-8"?>
<sst xmlns="http://schemas.openxmlformats.org/spreadsheetml/2006/main" count="2317" uniqueCount="840">
  <si>
    <t>MÁSODIK UTAZÁS - az utazás kezdő időpontja - hónap</t>
  </si>
  <si>
    <t>MÁSODIK UTAZÁS - az utazás kezdő időpontja - nap</t>
  </si>
  <si>
    <t>MÁSODIK UTAZÁS - a hazaérkezés időpontja - év</t>
  </si>
  <si>
    <t>MÁSODIK UTAZÁS - a hazaérkezés időpontja - hónap</t>
  </si>
  <si>
    <t>MÁSODIK UTAZÁS - a hazaérkezés időpontja - nap</t>
  </si>
  <si>
    <t>MÁSODIK UTAZÁS - időtartama</t>
  </si>
  <si>
    <t>ELSŐ UTAZÁS - Vállalt - közös programelemek száma</t>
  </si>
  <si>
    <t>ELSŐ UTAZÁS - Vállalt - szakmacsoporthoz kapcsolódó tevékenységek száma</t>
  </si>
  <si>
    <t>MÁSODIK UTAZÁS - Vállalt - közös programelemek száma</t>
  </si>
  <si>
    <t>MÁSODIK UTAZÁS - Vállalt - szakmacsoporthoz kapcsolódó tevékenységek száma</t>
  </si>
  <si>
    <t>Értékelő - név</t>
  </si>
  <si>
    <t>Értékelés - dátum</t>
  </si>
  <si>
    <t>VÁLLALT - Fakultatívan vállalt előkészítő tevékenység</t>
  </si>
  <si>
    <t>VÁLLALT - Fakultatívan vállalt témanap</t>
  </si>
  <si>
    <t>VÁLLALT - Fakultatívan vállalt bemutató előadás</t>
  </si>
  <si>
    <t>ELFOGADOTT - Fakultatívan vállalt előkészítő tevékenység</t>
  </si>
  <si>
    <t>ELFOGADOTT - Fakultatívan vállalt témanap</t>
  </si>
  <si>
    <t>ELFOGADOTT - Fakultatívan vállalt bemutató előadás</t>
  </si>
  <si>
    <t>ELFOGADOTT - Fakultatívan vállalt sajtómegjelenések száma</t>
  </si>
  <si>
    <t>LEVONÁS - Pályázott összeg</t>
  </si>
  <si>
    <t>LEVONÁS - Részletes indoklás</t>
  </si>
  <si>
    <t>LEVONÁS - Rövid magyarázat</t>
  </si>
  <si>
    <t>Iktatószám:</t>
  </si>
  <si>
    <t>vállalt -diáklétszám</t>
  </si>
  <si>
    <t>vállalt - összlétszám</t>
  </si>
  <si>
    <t>javasolt - összlétszám</t>
  </si>
  <si>
    <t>Az első utazásra igényelt támogatás utazó diákonkénti összege</t>
  </si>
  <si>
    <t>A második utazásra igényelt támogatás utazó diákonkénti összege</t>
  </si>
  <si>
    <t>FT - Az első utazásra igényelt támogatás utazó diákonkénti összege</t>
  </si>
  <si>
    <t>FT - A második utazásra igényelt támogatás utazó diákonkénti összege</t>
  </si>
  <si>
    <t>Pályázó - honlap címe</t>
  </si>
  <si>
    <t>Partnerintézmény - részt vevő diákok száma</t>
  </si>
  <si>
    <t>Pályázó - részt vevő diákok száma</t>
  </si>
  <si>
    <t>Az első utazás - időtartama - nap</t>
  </si>
  <si>
    <t>levonás összege</t>
  </si>
  <si>
    <t>javasolt támogatás</t>
  </si>
  <si>
    <t>osztó</t>
  </si>
  <si>
    <t>Pályázó - évfolyam (9. évfolyam)</t>
  </si>
  <si>
    <t>Pályázó - évfolyam (10. évfolyam)</t>
  </si>
  <si>
    <t>Pályázó - évfolyam (11. évfolyam)</t>
  </si>
  <si>
    <t>Pályázó - évfolyam (12. évfolyam)</t>
  </si>
  <si>
    <t>Partnerintézmény - évfolyam (9. évfolyam)</t>
  </si>
  <si>
    <t>Partnerintézmény - évfolyam (10. évfolyam)</t>
  </si>
  <si>
    <t>Partnerintézmény - évfolyam (11. évfolyam)</t>
  </si>
  <si>
    <t>Partnerintézmény - évfolyam (12. évfolyam)</t>
  </si>
  <si>
    <t>A HATÁRTALANUL! előkészítő órát tartó személyek száma</t>
  </si>
  <si>
    <t>A HATÁRTALANUL! előkészítő órán alkalmazott pedagógiai módszerek:</t>
  </si>
  <si>
    <t>Mutassa be a HATÁRTALANUL! előkészítő óra során alkalmazott pedagógiai módszereket (legfeljebb 500 leütés – szóközzel – terjedelemben).</t>
  </si>
  <si>
    <t>A HATÁRTALANUL! előkészítő órán alkalmazott pedagógiai módszerek</t>
  </si>
  <si>
    <t>Fakultatívan vállalt előkészítő tevékenység</t>
  </si>
  <si>
    <t>Fakultatívan vállat előkészítő tevékenység típusa</t>
  </si>
  <si>
    <t>Fakultatívan vállalt előkészítő tevékenység leírása</t>
  </si>
  <si>
    <t>Az első találkozás - az elkészítésre kerülő termék</t>
  </si>
  <si>
    <t>Az első találkozás - az elkészítésre kerülő termék hasznosulása</t>
  </si>
  <si>
    <t>A HATÁRTALANUL! értékelő órán alkalmazott pedagógiai módszerek:</t>
  </si>
  <si>
    <t>Mutassa be a HATÁRTALANUL! értékelő óra során alkalmazott pedagógiai módszereket (legfeljebb 500 leütés – szóközzel – terjedelemben).</t>
  </si>
  <si>
    <t>A második találkozás - az elkészítésre kerülő termék hasznosulása</t>
  </si>
  <si>
    <t>A második találkozás - az elkészítésre kerülő termék</t>
  </si>
  <si>
    <t>A HATÁRTALANUL! értékelő órán alkalmazott pedagógiai módszerek</t>
  </si>
  <si>
    <t>Az együttműködés során szerzett ismeretek/készségek/kompetenciák beszámítása a diákok tanulmányaiba</t>
  </si>
  <si>
    <t>Fakultatívan vállalt bemutató előadás</t>
  </si>
  <si>
    <t>A bemutató előadás időtartama</t>
  </si>
  <si>
    <t>Pályázó - diákok kiválasztásának szempontjai és ennek indoklása</t>
  </si>
  <si>
    <t>pontszám</t>
  </si>
  <si>
    <t>javasolt létszám</t>
  </si>
  <si>
    <t>Aláírás:</t>
  </si>
  <si>
    <t>Dátum:</t>
  </si>
  <si>
    <t>Értékelőlap</t>
  </si>
  <si>
    <t>Elérhető pontszám</t>
  </si>
  <si>
    <t>Kapott pontszám</t>
  </si>
  <si>
    <t>Összesen:</t>
  </si>
  <si>
    <t>Értékelő:</t>
  </si>
  <si>
    <t>Előkészítő szakasz</t>
  </si>
  <si>
    <t>NEM elfogadott programelem</t>
  </si>
  <si>
    <t>elfogadott programelem</t>
  </si>
  <si>
    <t>nem vonatkozik VAGY kitöltetlen</t>
  </si>
  <si>
    <t>NEM elfogadott</t>
  </si>
  <si>
    <t>elfogadott</t>
  </si>
  <si>
    <t>2. nap</t>
  </si>
  <si>
    <t>3. nap</t>
  </si>
  <si>
    <t>4. nap</t>
  </si>
  <si>
    <t>5. nap</t>
  </si>
  <si>
    <t>6. nap</t>
  </si>
  <si>
    <t>7. nap</t>
  </si>
  <si>
    <t>8. nap</t>
  </si>
  <si>
    <t>9. nap</t>
  </si>
  <si>
    <t>10. nap</t>
  </si>
  <si>
    <t>Értékelő szakasz</t>
  </si>
  <si>
    <t>Fakultatívan vállalt témanap:</t>
  </si>
  <si>
    <t>Kommunikáció</t>
  </si>
  <si>
    <t>Fakultatívan vállalt bemutató előadás:</t>
  </si>
  <si>
    <t>Fakultatívan vállalt sajtómegjelenések száma:</t>
  </si>
  <si>
    <t>ELFOGADOTT - Az első utazás - programelem - 6/2</t>
  </si>
  <si>
    <t>ELFOGADOTT - Az első utazás - programelem - 6/3</t>
  </si>
  <si>
    <t>ELFOGADOTT - Az első utazás - programelem - 7/1</t>
  </si>
  <si>
    <t>ELFOGADOTT - Az első utazás - programelem - 7/2</t>
  </si>
  <si>
    <t>ELFOGADOTT - Az első utazás - programelem - 7/3</t>
  </si>
  <si>
    <t>ELFOGADOTT - Az első utazás - programelem - 8/1</t>
  </si>
  <si>
    <t>ELFOGADOTT - Az első utazás - programelem - 8/2</t>
  </si>
  <si>
    <t>ELFOGADOTT - Az első utazás - programelem - 8/3</t>
  </si>
  <si>
    <t>ELFOGADOTT - Az első utazás - programelem - 9/1</t>
  </si>
  <si>
    <t>ELFOGADOTT - Az első utazás - programelem - 9/2</t>
  </si>
  <si>
    <t>ELFOGADOTT - Az első utazás - programelem - 9/3</t>
  </si>
  <si>
    <t>ELFOGADOTT - Az első utazás - programelem - 10/1</t>
  </si>
  <si>
    <t>ELFOGADOTT - Az első utazás - programelem - 10/2</t>
  </si>
  <si>
    <t>ELFOGADOTT - Az első utazás - programelem - 10/3</t>
  </si>
  <si>
    <t>ELFOGADOTT - Az első utazás - közös programelemek száma</t>
  </si>
  <si>
    <t>ELFOGADOTT - Az első utazás - Elfogadott szakmacsoporthoz kapcsolódó közös programelemek száma</t>
  </si>
  <si>
    <t>ELFOGADOTT - Az első utazás - A termék hasznosulásának mértéke</t>
  </si>
  <si>
    <t>ELFOGADOTT - A második utazás - programelem - 1/1</t>
  </si>
  <si>
    <t>ELFOGADOTT - A második utazás - programelem - 1/2</t>
  </si>
  <si>
    <t>ELFOGADOTT - A második utazás - programelem - 1/3</t>
  </si>
  <si>
    <t>ELFOGADOTT - A második utazás - programelem - 2/1</t>
  </si>
  <si>
    <t>ELFOGADOTT - A második utazás - programelem - 2/2</t>
  </si>
  <si>
    <t>ELFOGADOTT - A második utazás - programelem - 2/3</t>
  </si>
  <si>
    <t>ELFOGADOTT - A második utazás - programelem - 3/1</t>
  </si>
  <si>
    <t>ELFOGADOTT - A második utazás - programelem - 3/2</t>
  </si>
  <si>
    <t>ELFOGADOTT - A második utazás - programelem - 3/3</t>
  </si>
  <si>
    <t>ELFOGADOTT - A második utazás - programelem - 4/1</t>
  </si>
  <si>
    <t>ELFOGADOTT - A második utazás - programelem - 4/2</t>
  </si>
  <si>
    <t>Résztvevők évfolyama</t>
  </si>
  <si>
    <t>Résztvevők száma</t>
  </si>
  <si>
    <t>A részt vevő kísérőtanárok száma:</t>
  </si>
  <si>
    <t>részt vevő magyarországi kísérőtanár</t>
  </si>
  <si>
    <t>Kísérőtanárok számának indoklása:</t>
  </si>
  <si>
    <t>Amennyiben 10 magyarországi diákra több, mint 1 kísérőtanár jut, indokolja, hogy erre miért van szükség (legfeljebb 350 leütés – szóközzel – terjedelemben).</t>
  </si>
  <si>
    <t>részt vevő külhoni kísérőtanár</t>
  </si>
  <si>
    <t>Amennyiben 10 külhoni diákra több, mint 1 kísérőtanár jut, indokolja, hogy erre miért van szükség (legfeljebb 350 leütés – szóközzel – terjedelemben).</t>
  </si>
  <si>
    <t>Fakultatívan vállalt előkészítő tevékenység típusa és leírása:</t>
  </si>
  <si>
    <t>a tevékenység NEM kapcsolódik a hasznos termék elkészítéséhez</t>
  </si>
  <si>
    <t>a tevékenység kapcsolódik a hasznos termék elkészítéséhez</t>
  </si>
  <si>
    <t>Vállalt - hasznos termék elkészítéséhez kapcsolódó tevékenységek száma:</t>
  </si>
  <si>
    <t>A második találkozás során elkészítésre kerülő termék:</t>
  </si>
  <si>
    <t>A második találkozás során elkészítésre kerülő termék hasznosulása:</t>
  </si>
  <si>
    <t>Pályázó - OM azonosító</t>
  </si>
  <si>
    <t>Tagintézmény neve</t>
  </si>
  <si>
    <t>Vállalt sajtómegjelenések:</t>
  </si>
  <si>
    <t>Sajtómegjelenések száma összesen:</t>
  </si>
  <si>
    <t>Pályázó - település</t>
  </si>
  <si>
    <t>Pályázó - út/utca/tér</t>
  </si>
  <si>
    <t>Pályázó - házszám</t>
  </si>
  <si>
    <t>Pályázó - intézmény telefonszáma</t>
  </si>
  <si>
    <t>Pályázó - irányítószám</t>
  </si>
  <si>
    <t>Pályázó - intézmény típusa - B</t>
  </si>
  <si>
    <t>Pályázó - intézmény típusa - A</t>
  </si>
  <si>
    <t>1. nap</t>
  </si>
  <si>
    <t>A pályázó neve</t>
  </si>
  <si>
    <t>A pályázat címe</t>
  </si>
  <si>
    <t>A pályázat rövid összefoglalása</t>
  </si>
  <si>
    <t>Megnevezés</t>
  </si>
  <si>
    <t>Igényelt támogatás egységre</t>
  </si>
  <si>
    <t>km</t>
  </si>
  <si>
    <t>Igényelt támogatás diákonkénti összege</t>
  </si>
  <si>
    <t>Ft</t>
  </si>
  <si>
    <t>fő</t>
  </si>
  <si>
    <t>Igényelt támogatás összege</t>
  </si>
  <si>
    <t>leütés</t>
  </si>
  <si>
    <t>A pályázó neve:</t>
  </si>
  <si>
    <t>/</t>
  </si>
  <si>
    <t>A pályázat címe:</t>
  </si>
  <si>
    <t>Irányítószám:</t>
  </si>
  <si>
    <t>Település:</t>
  </si>
  <si>
    <t>Út/utca/tér:</t>
  </si>
  <si>
    <t>Házszám:</t>
  </si>
  <si>
    <t>óra</t>
  </si>
  <si>
    <t>nap</t>
  </si>
  <si>
    <t>Darab</t>
  </si>
  <si>
    <t>délelőtt</t>
  </si>
  <si>
    <t>délután</t>
  </si>
  <si>
    <t>este</t>
  </si>
  <si>
    <t>Időpont</t>
  </si>
  <si>
    <t>-tól</t>
  </si>
  <si>
    <t>-ig</t>
  </si>
  <si>
    <t>Település</t>
  </si>
  <si>
    <t>1.1. autóbusz/mikrobusz bérleti díja</t>
  </si>
  <si>
    <t>1.2. autóbusz/mikrobusz bérleti díja</t>
  </si>
  <si>
    <t>1.3. autóbusz/mikrobusz bérleti díja</t>
  </si>
  <si>
    <t>1.4. autóbusz/mikrobusz bérleti díja</t>
  </si>
  <si>
    <t>1.5. autóbusz/mikrobusz bérleti díja</t>
  </si>
  <si>
    <t>2.1. vonatjegyek</t>
  </si>
  <si>
    <t>2.2. vonatjegyek</t>
  </si>
  <si>
    <t>2.3. vonatjegyek</t>
  </si>
  <si>
    <t>2.4. vonatjegyek</t>
  </si>
  <si>
    <t>2.5. vonatjegyek</t>
  </si>
  <si>
    <t>egy irányban</t>
  </si>
  <si>
    <t>1. Utazás: autóbusz/mikrobusz</t>
  </si>
  <si>
    <t>2. Utazás: vonat</t>
  </si>
  <si>
    <t>3. Szállás</t>
  </si>
  <si>
    <t>3.1. helyszín</t>
  </si>
  <si>
    <t>3.2. helyszín</t>
  </si>
  <si>
    <t>3.3. helyszín</t>
  </si>
  <si>
    <t>3.4. helyszín</t>
  </si>
  <si>
    <t>3.5. helyszín</t>
  </si>
  <si>
    <t>Személyek száma</t>
  </si>
  <si>
    <t>Egységár</t>
  </si>
  <si>
    <t>Éjszakák száma</t>
  </si>
  <si>
    <t>éj</t>
  </si>
  <si>
    <t>Távolság (összesen)</t>
  </si>
  <si>
    <t>Egy irányban/Oda-vissza</t>
  </si>
  <si>
    <t>oda-vissza</t>
  </si>
  <si>
    <t>3.1.</t>
  </si>
  <si>
    <t>4.1.</t>
  </si>
  <si>
    <t>4.2.</t>
  </si>
  <si>
    <t xml:space="preserve">FIGYELEM! Csak a sárga mezőket töltse ki. </t>
  </si>
  <si>
    <t>hasznos termék</t>
  </si>
  <si>
    <t>Elfogadott, a hasznos termék elkészítéséhez kapcsolódó közös programelemek száma:</t>
  </si>
  <si>
    <t>ELFOGADOTT - Az együttműködés során szerzett ismeretek/készségek/kompetenciák beszámítása a diákok tanulmányaiba</t>
  </si>
  <si>
    <t>PONTSZÁM - Az első utazás - magyarországi és külhoni diákok által közösen megvalósított programelemek</t>
  </si>
  <si>
    <t>PONTSZÁM - Az első utazás - A termék hasznosulásának mértéke</t>
  </si>
  <si>
    <t>PONTSZÁM - Az első utazás - A magyarországi diákok szakmacsoportjához közvetlenül kapcsolódó programelemek</t>
  </si>
  <si>
    <t>PONTSZÁM - Az első utazás - Összköltségek eloszlása</t>
  </si>
  <si>
    <t>PONTSZÁM - A második utazás - magyarországi és külhoni diákok által közösen megvalósított programelemek</t>
  </si>
  <si>
    <t>PONTSZÁM - A második utazás - A termék hasznosulásának mértéke</t>
  </si>
  <si>
    <t>PONTSZÁM - A második utazás - A magyarországi diákok szakmacsoportjához közvetlenül kapcsolódó programelemek</t>
  </si>
  <si>
    <t>PONTSZÁM - A második utazás - Összköltségek eloszlása</t>
  </si>
  <si>
    <t>PONTSZÁM - A magyarországi diákok részvételével a kötelező előkészítő órán felül vállalt előkészítő tevékenység</t>
  </si>
  <si>
    <t>PONTSZÁM - Nemzeti összetertozás – HATÁRTALANUL! c. témanap megszervezése</t>
  </si>
  <si>
    <t>PONTSZÁM - Tanulmányokba beszámítás</t>
  </si>
  <si>
    <t>PONTSZÁM - Az együttműködést az oktatási intézményben bemutató előadás</t>
  </si>
  <si>
    <t>LEVONÁS - Az első utazás - összesen</t>
  </si>
  <si>
    <t>LEVONÁS - A második utazás - autóbusz/mikrobusz</t>
  </si>
  <si>
    <t>LEVONÁS - A második utazás - vonat</t>
  </si>
  <si>
    <t>LEVONÁS - A második utazás - szállás</t>
  </si>
  <si>
    <t>LEVONÁS - A második utazás - projektvezető</t>
  </si>
  <si>
    <t>LEVONÁS - A második utazás - összesen</t>
  </si>
  <si>
    <t>JAVASOLT TÁMOGATÁS - A második utazás - összesen</t>
  </si>
  <si>
    <t>JAVASOLT TÁMOGATÁS - Az első utazás - összesen</t>
  </si>
  <si>
    <t>JAVASOLT TÁMOGATÁS - A két utazásra összesen</t>
  </si>
  <si>
    <t>MEGFELELŐSÉG - A pályázó magyarországi intézmény - kísérők száma</t>
  </si>
  <si>
    <t>MEGFELELŐSÉG - A határon túli partnerintézmény - kísérők száma</t>
  </si>
  <si>
    <t>LEVONÁS - Az első utazás - létszám a finanszírozási tervben</t>
  </si>
  <si>
    <t>LEVONÁS - A második utazás - létszám a finanszírozási tervben</t>
  </si>
  <si>
    <t>LEVONÁS - Az első utazás -  Projektvezetői díj</t>
  </si>
  <si>
    <t>LEVONÁS - A második utazás -  Projektvezetői díj</t>
  </si>
  <si>
    <t>ÉRTÉKELÉS - Megjegyzés</t>
  </si>
  <si>
    <t>MEGFELELŐSÉG - Felszólítás hiányosság rendezésére (értesítő levélhez)</t>
  </si>
  <si>
    <t xml:space="preserve">megfelelő: a személyek száma nem haladja meg a diákok és kísérők együttes létszámát; </t>
  </si>
  <si>
    <t>Levonást érintő szempontok</t>
  </si>
  <si>
    <t>LEVONÁS - Az első utazás - autóbusz/mikrobusz</t>
  </si>
  <si>
    <t>LEVONÁS - Az első utazás - vonat</t>
  </si>
  <si>
    <t>LEVONÁS - Az első utazás - szállás</t>
  </si>
  <si>
    <t>LEVONÁS - Az első utazás - projektvezető</t>
  </si>
  <si>
    <t>JAVASOLT TÁMOGATÁS - Az első utazás - vonat</t>
  </si>
  <si>
    <t>JAVASOLT TÁMOGATÁS - Az első utazás - szállás</t>
  </si>
  <si>
    <t>JAVASOLT TÁMOGATÁS - Az első utazás - autóbusz/mikrobusz</t>
  </si>
  <si>
    <t>JAVASOLT TÁMOGATÁS - Az első utazás - projektvezető</t>
  </si>
  <si>
    <t>JAVASOLT TÁMOGATÁS - A második utazás - autóbusz/mikrobusz</t>
  </si>
  <si>
    <t>JAVASOLT TÁMOGATÁS - A második utazás - vonat</t>
  </si>
  <si>
    <t>JAVASOLT TÁMOGATÁS - A második utazás - szállás</t>
  </si>
  <si>
    <t>JAVASOLT TÁMOGATÁS - A második utazás - projektvezető</t>
  </si>
  <si>
    <t>A hasznos termék elkészítéséhez közvetlenül kapcsolódó programelemek</t>
  </si>
  <si>
    <t>A tevékenység kapcsolódása a hasznos termék elkészítéséhez:</t>
  </si>
  <si>
    <t xml:space="preserve">megfelelő: 10 diákra 1 kísérőtanár jut, a kerekítés felfele történik; </t>
  </si>
  <si>
    <t xml:space="preserve">megfelelő: 10 diákra több, mint 1 kísérőtanár jut, részvételük indokolt; </t>
  </si>
  <si>
    <t xml:space="preserve">10 diákra több, mint 1 kísérőtanár jut, részvételük nem indokolt; </t>
  </si>
  <si>
    <t xml:space="preserve">10 diákra kevesebb, mint 1 kísérőtanár jut, a kísérőtanárok száma nem megfelelő; </t>
  </si>
  <si>
    <t xml:space="preserve">a személyek száma meghaladja a diákok és kísérőtanárok együttes létszámát; </t>
  </si>
  <si>
    <t>vállalt - kísérőtanárok száma</t>
  </si>
  <si>
    <t>kísérőtanárok számának indokoltsága</t>
  </si>
  <si>
    <t>javasolt - kísérőtanárok száma</t>
  </si>
  <si>
    <t>4. Projektvezető</t>
  </si>
  <si>
    <t>4.1. projektvezető tiszteletdíja</t>
  </si>
  <si>
    <t>A termék létrejöttének igazolása</t>
  </si>
  <si>
    <t>ÉRTÉKELÉS - A termék létrejöttének igazolása</t>
  </si>
  <si>
    <t>Pályázó - részt vevő kísérőtanárok száma</t>
  </si>
  <si>
    <t>Pályázó - kísérőtanárok számának indoklása</t>
  </si>
  <si>
    <t>Partnerintézmény - részt vevő kísérőtanárok száma</t>
  </si>
  <si>
    <t>VÁLLALT - Az első utazás - a hasznos termék elkészítéséhez kapcsolódó tevékenységek száma</t>
  </si>
  <si>
    <t>Pályázó - résztvevő kísérőtanárok száma</t>
  </si>
  <si>
    <t>Fakultatívan vállalt Nemzeti összetartozás HATÁRTALANUL! c. témanap</t>
  </si>
  <si>
    <t>A fakultatívan vállalt Nemzeti összetartozás HATÁRTALANUL! c. témanap menete</t>
  </si>
  <si>
    <t>VÁLLALT - Az első utazás - közös programelemek száma</t>
  </si>
  <si>
    <t>VÁLLALT - A második utazás - közös programelemek száma</t>
  </si>
  <si>
    <t>VÁLLALT - A második utazás - szakmacsoporthoz kapcsolódó tevékenységek száma</t>
  </si>
  <si>
    <t>VÁLLALT - A második utazás - résztvevő csoport</t>
  </si>
  <si>
    <t>VÁLLALT - A második utazás - célország</t>
  </si>
  <si>
    <t>VÁLLALT - A második utazás kezdő időpontja - év</t>
  </si>
  <si>
    <t>VÁLLALT - A második utazás kezdő időpontja - hónap</t>
  </si>
  <si>
    <t>VÁLLALT - A második utazás kezdő időpontja - nap</t>
  </si>
  <si>
    <t>VÁLLALT - A második utazás - a hazaérkezés időpontja - év</t>
  </si>
  <si>
    <t>VÁLLALT - A második utazás - a hazaérkezés időpontja - hónap</t>
  </si>
  <si>
    <t>VÁLLALT - A második utazás - a hazaérkezés időpontja - nap</t>
  </si>
  <si>
    <t>VÁLLALT - A második utazás időtartama</t>
  </si>
  <si>
    <t>VÁLLALT - A második találkozás során elkészítésre kerülő termék</t>
  </si>
  <si>
    <t>VÁLLALT - A második találkozás során elkészítésre kerülő termék hasznosulása</t>
  </si>
  <si>
    <t>VÁLLALT - A HATÁRTALANUL! értékelő óra időtartama</t>
  </si>
  <si>
    <t>VÁLLALT - Az együttműködés során szerzett ismeretek/készségek/kompetenciák beszámítása a diákok tanulmányaiba</t>
  </si>
  <si>
    <t>VÁLLALT - Sajtómegjelenések összesen</t>
  </si>
  <si>
    <t>ELFOGADOTT - Az első utazás - programelem - 1/1</t>
  </si>
  <si>
    <t>ELFOGADOTT - Az első utazás - programelem - 1/2</t>
  </si>
  <si>
    <t>ELFOGADOTT - Az első utazás - programelem - 1/3</t>
  </si>
  <si>
    <t>ELFOGADOTT - Az első utazás - programelem - 2/1</t>
  </si>
  <si>
    <t>ELFOGADOTT - Az első utazás - programelem - 2/2</t>
  </si>
  <si>
    <t>ELFOGADOTT - Az első utazás - programelem - 2/3</t>
  </si>
  <si>
    <t>ELFOGADOTT - Az első utazás - programelem - 3/1</t>
  </si>
  <si>
    <t>ELFOGADOTT - Az első utazás - programelem - 3/2</t>
  </si>
  <si>
    <t>ELFOGADOTT - Az első utazás - programelem - 3/3</t>
  </si>
  <si>
    <t>ELFOGADOTT - Az első utazás - programelem - 4/1</t>
  </si>
  <si>
    <t>ELFOGADOTT - Az első utazás - programelem - 4/2</t>
  </si>
  <si>
    <t>ELFOGADOTT - Az első utazás - programelem - 4/3</t>
  </si>
  <si>
    <t>ELFOGADOTT - Az első utazás - programelem - 5/1</t>
  </si>
  <si>
    <t>ELFOGADOTT - Az első utazás - programelem - 5/2</t>
  </si>
  <si>
    <t>ELFOGADOTT - Az első utazás - programelem - 5/3</t>
  </si>
  <si>
    <t>ELFOGADOTT - Az első utazás - programelem - 6/1</t>
  </si>
  <si>
    <t>ELFOGADOTT - A második utazás - programelem - 4/3</t>
  </si>
  <si>
    <t>ELFOGADOTT - A második utazás - programelem - 5/1</t>
  </si>
  <si>
    <t>ELFOGADOTT - A második utazás - programelem - 5/2</t>
  </si>
  <si>
    <t>ELFOGADOTT - A második utazás - programelem - 5/3</t>
  </si>
  <si>
    <t>ELFOGADOTT - A második utazás - programelem - 6/1</t>
  </si>
  <si>
    <t>ELFOGADOTT - A második utazás - programelem - 6/2</t>
  </si>
  <si>
    <t>ELFOGADOTT - A második utazás - programelem - 6/3</t>
  </si>
  <si>
    <t>ELFOGADOTT - A második utazás - programelem - 7/1</t>
  </si>
  <si>
    <t>ELFOGADOTT - A második utazás - programelem - 7/2</t>
  </si>
  <si>
    <t>ELFOGADOTT - A második utazás - programelem - 7/3</t>
  </si>
  <si>
    <t>ELFOGADOTT - A második utazás - programelem - 8/1</t>
  </si>
  <si>
    <t>ELFOGADOTT - A második utazás - programelem - 8/2</t>
  </si>
  <si>
    <t>ELFOGADOTT - A második utazás - programelem - 8/3</t>
  </si>
  <si>
    <t>ELFOGADOTT - A második utazás - programelem - 9/1</t>
  </si>
  <si>
    <t>ELFOGADOTT - A második utazás - programelem - 9/2</t>
  </si>
  <si>
    <t>ELFOGADOTT - A második utazás - programelem - 9/3</t>
  </si>
  <si>
    <t>Elfogadott programelemek és vállalások</t>
  </si>
  <si>
    <t>előírt létszám</t>
  </si>
  <si>
    <t>létszám eltérése</t>
  </si>
  <si>
    <t>értékelő</t>
  </si>
  <si>
    <t>nem vonatkozik</t>
  </si>
  <si>
    <t>indokolt</t>
  </si>
  <si>
    <t>nem indokolt</t>
  </si>
  <si>
    <t>auto</t>
  </si>
  <si>
    <t>x</t>
  </si>
  <si>
    <t>n</t>
  </si>
  <si>
    <r>
      <t xml:space="preserve">Lakhelye 
</t>
    </r>
    <r>
      <rPr>
        <sz val="9"/>
        <rFont val="Verdana"/>
        <family val="2"/>
        <charset val="238"/>
      </rPr>
      <t>(ország, település)</t>
    </r>
  </si>
  <si>
    <r>
      <t>Település</t>
    </r>
    <r>
      <rPr>
        <sz val="9"/>
        <rFont val="Verdana"/>
        <family val="2"/>
        <charset val="238"/>
      </rPr>
      <t xml:space="preserve"> (pl. Szováta)</t>
    </r>
    <r>
      <rPr>
        <b/>
        <sz val="9"/>
        <rFont val="Verdana"/>
        <family val="2"/>
        <charset val="238"/>
      </rPr>
      <t>:</t>
    </r>
  </si>
  <si>
    <r>
      <t xml:space="preserve">Helyszín </t>
    </r>
    <r>
      <rPr>
        <sz val="9"/>
        <rFont val="Verdana"/>
        <family val="2"/>
        <charset val="238"/>
      </rPr>
      <t>(pl. Medve-tó)</t>
    </r>
    <r>
      <rPr>
        <b/>
        <sz val="9"/>
        <rFont val="Verdana"/>
        <family val="2"/>
        <charset val="238"/>
      </rPr>
      <t>:</t>
    </r>
  </si>
  <si>
    <t>Szempontok a két utazás értékelésére vonatkozóan</t>
  </si>
  <si>
    <t>A második utazáson részt vevő csoport:</t>
  </si>
  <si>
    <t>A második találkozás célországa:</t>
  </si>
  <si>
    <t>6.1.</t>
  </si>
  <si>
    <t>6.2.</t>
  </si>
  <si>
    <t>A második utazás kezdő időpontja:</t>
  </si>
  <si>
    <t xml:space="preserve">A második utazás időtartama: </t>
  </si>
  <si>
    <t>PONTSZÁM - Összesen</t>
  </si>
  <si>
    <t>ELFOGADOTT - A második utazás - programelem - 10/1</t>
  </si>
  <si>
    <t>ELFOGADOTT - A második utazás - programelem - 10/2</t>
  </si>
  <si>
    <t>ELFOGADOTT - A második utazás - programelem - 10/3</t>
  </si>
  <si>
    <t>ELFOGADOTT - A második utazás - közös programelemek száma</t>
  </si>
  <si>
    <t>ELFOGADOTT - A második utazás - Elfogadott szakmacsoporthoz kapcsolódó közös programelemek száma</t>
  </si>
  <si>
    <t>ELFOGADOTT - A második utazás - A termék hasznosulásának mértéke</t>
  </si>
  <si>
    <t>Pályázó - fenntartó neve</t>
  </si>
  <si>
    <t>Pályázó - fenntartó címe</t>
  </si>
  <si>
    <t>Kommunikáció - Sajtómegjelenések összesen</t>
  </si>
  <si>
    <t>A HATÁRTALANUL! előkészítő óra időtartama:</t>
  </si>
  <si>
    <t>A HATÁRTALANUL! előkészítő óra időtartama</t>
  </si>
  <si>
    <t>A HATÁRTALANUL! értékelő óra időtartama</t>
  </si>
  <si>
    <t>A HATÁRTALANUL! értékelő óra időtartama:</t>
  </si>
  <si>
    <t>legalább 600 karakter terjedelmű, a programlogót és/vagy fényképet tartalmazó PR cikk és/vagy interjú országos vagy regionális (több megyére kiterjedő) vagy megyei terjesztésű (nyomtatott formában megjelenő) napilapban</t>
  </si>
  <si>
    <t>legalább 600 karakter terjedelmű, a programlogót és/vagy fényképet tartalmazó PR cikk és/vagy interjú országos vagy regionális (több megyére kiterjedő) vagy megyei terjesztésű (nyomtatott formában megjelenő) hetilapban</t>
  </si>
  <si>
    <t>Projektvezető - név</t>
  </si>
  <si>
    <t>Projektvezető - telefonszám</t>
  </si>
  <si>
    <t>Projektvezető - e-mail cím</t>
  </si>
  <si>
    <t>Megye:</t>
  </si>
  <si>
    <t>3.2.</t>
  </si>
  <si>
    <t>Válassza ki a legördülő menüből a HATÁRTALANUL! előkészítő órát tartó személyek számát.</t>
  </si>
  <si>
    <t>A HATÁRTALANUL! előkészítő órát tartó személyek száma:</t>
  </si>
  <si>
    <t>Kötelező tevékenység: a HATÁRTALANUL! előkészítő óra</t>
  </si>
  <si>
    <t>Fakultatív tevékenységek</t>
  </si>
  <si>
    <t>Neve</t>
  </si>
  <si>
    <t>Az intézmény oktatója vagy külső szakértő</t>
  </si>
  <si>
    <t>Születési éve</t>
  </si>
  <si>
    <t>A HATÁRTALANUL! előkészítő órát tartó személyek adatai:</t>
  </si>
  <si>
    <r>
      <rPr>
        <b/>
        <sz val="9"/>
        <rFont val="Verdana"/>
        <family val="2"/>
        <charset val="238"/>
      </rPr>
      <t>Szakterülete/foglalkozása/
kompetenciaterülete</t>
    </r>
    <r>
      <rPr>
        <sz val="9"/>
        <rFont val="Verdana"/>
        <family val="2"/>
        <charset val="238"/>
      </rPr>
      <t xml:space="preserve">
(pl. történelemtanár, idegenvezető, művészettörténész, matematikus, néptáncos stb.)</t>
    </r>
  </si>
  <si>
    <t>Sorolja fel a HATÁRTALANUL! előkészítő órát tartó személyeket, és adja meg adataikat.</t>
  </si>
  <si>
    <t>Kötelező tevékenység: a HATÁRTALANUL! értékelő óra</t>
  </si>
  <si>
    <t>igen, vállalom fakultatív bemutató előadás megtartását</t>
  </si>
  <si>
    <t>OM azonosító:</t>
  </si>
  <si>
    <t>3.1.1.</t>
  </si>
  <si>
    <t>3.1.2.</t>
  </si>
  <si>
    <t>3.1.3.</t>
  </si>
  <si>
    <t>3.1.4.</t>
  </si>
  <si>
    <t>3.2.1.</t>
  </si>
  <si>
    <t>Tevékenység típusa</t>
  </si>
  <si>
    <t>Tevékenység leírása</t>
  </si>
  <si>
    <t>A bemutató előadás időtartama:</t>
  </si>
  <si>
    <t>Bemutató előadás</t>
  </si>
  <si>
    <t>Vállalt bemutató előadás:</t>
  </si>
  <si>
    <t>Sajtómegjelenések</t>
  </si>
  <si>
    <t>A részt vevő magyarországi diákok:</t>
  </si>
  <si>
    <t>részt vevő magyarországi diák összesen</t>
  </si>
  <si>
    <t>A részt vevő magyarországi diákok intézményen belüli kiválasztásának szempontjai és ennek indoklása:</t>
  </si>
  <si>
    <t>Mutassa be a diákok iskolán belüli kiválasztásának szempontjait, indokolja részvételüket a programban (legfeljebb 500 leütés – szóközzel – terjedelemben).</t>
  </si>
  <si>
    <t>A részt vevő külhoni diákok:</t>
  </si>
  <si>
    <t>részt vevő külhoni diák összesen</t>
  </si>
  <si>
    <t>Az első utazáson részt vevő csoport:</t>
  </si>
  <si>
    <t>Válassza ki a legördülő menüből, hogy mely intézmény diákjai vesznek részt az első utazáson.</t>
  </si>
  <si>
    <t>Az első találkozás célországa:</t>
  </si>
  <si>
    <t>Az első találkozás során elkészítésre kerülő termék:</t>
  </si>
  <si>
    <t>Az első utazás kezdő időpontja:</t>
  </si>
  <si>
    <t>A hazaérkezés időpontja:</t>
  </si>
  <si>
    <t xml:space="preserve">Az első utazás időtartama: </t>
  </si>
  <si>
    <t>A tevékenységben részt vevők:</t>
  </si>
  <si>
    <t>7.1.</t>
  </si>
  <si>
    <t>7.1.1.</t>
  </si>
  <si>
    <t>7.1.2.</t>
  </si>
  <si>
    <t>7.2.</t>
  </si>
  <si>
    <t>7.2.1.</t>
  </si>
  <si>
    <r>
      <t xml:space="preserve">A részt vevő diákok tevékenységének bemutatása:
</t>
    </r>
    <r>
      <rPr>
        <i/>
        <sz val="9"/>
        <rFont val="Verdana"/>
        <family val="2"/>
        <charset val="238"/>
      </rPr>
      <t>Mutassa be a megjelölt helyszínen megvalósításra kerülő tevékenységeket.</t>
    </r>
  </si>
  <si>
    <t>Az első találkozás során elkészítésre kerülő termék hasznosulása:</t>
  </si>
  <si>
    <t>Az együttműködés során szerzett ismeretek/készségek/kompetenciák beszámítása a diákok tanulmányaiba:</t>
  </si>
  <si>
    <t>Az első utazás:</t>
  </si>
  <si>
    <t>utazásának költségei</t>
  </si>
  <si>
    <t>Napok száma</t>
  </si>
  <si>
    <t>Az első utazásra pályázott összeg</t>
  </si>
  <si>
    <t>Pályázó intézmény neve:</t>
  </si>
  <si>
    <t>Pályázat címe:</t>
  </si>
  <si>
    <t>A második utazás:</t>
  </si>
  <si>
    <t>A második utazásra pályázott összeg</t>
  </si>
  <si>
    <t>Pályázott összeg összesen</t>
  </si>
  <si>
    <t>A részt vevő diákok száma összesen</t>
  </si>
  <si>
    <t>Projektvezető neve</t>
  </si>
  <si>
    <t>3.2.2.</t>
  </si>
  <si>
    <t>5.1.</t>
  </si>
  <si>
    <t>5.2.</t>
  </si>
  <si>
    <t>5.3.</t>
  </si>
  <si>
    <t>5.4.</t>
  </si>
  <si>
    <t>5.5.</t>
  </si>
  <si>
    <t>5.6.</t>
  </si>
  <si>
    <t>5.7.</t>
  </si>
  <si>
    <t>5.8.</t>
  </si>
  <si>
    <t>Fakultatív tevékenység</t>
  </si>
  <si>
    <t>Fakultatívan vállalt előkészítő tevékenység:</t>
  </si>
  <si>
    <t>vállalom fakultatív előkészítő tevékenység megvalósítását</t>
  </si>
  <si>
    <t>Az első oszlopba írja be a fakultatívan vállalt előkészítő tevékenység típusát (pl. iskolai vetélkedő, testvériskola diákjaival közös program stb.), majd a második oszlopban mutassa be a tevékenység jellemzőit: térjen ki a tartalmára, időpontjára, óraszámára, módszereire, eszközeire, felelőseire, résztvevőire, valamint indokolja, hogy miért van szükség a vállalt előkészítő tevékenységre (legfeljebb 500 leütés – szóközzel – terjedelemben).</t>
  </si>
  <si>
    <t>a tevékenységben a magyarországi diákcsoport vesz részt</t>
  </si>
  <si>
    <t>a tevékenységben a külhoni diákcsoport vesz részt</t>
  </si>
  <si>
    <t>a tevékenységben a magyarországi és a külhoni diákcsoport közösen vesz részt</t>
  </si>
  <si>
    <t>1  tantárgyból vállalom az elsajátított ismeretek beszámítását a részt vevő magyarországi diákok tanulmányaiba</t>
  </si>
  <si>
    <t>2 vagy több  tantárgyból vállalom az elsajátított ismeretek beszámítását a részt vevő magyarországi diákok tanulmányaiba</t>
  </si>
  <si>
    <t>Budapest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</si>
  <si>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</si>
  <si>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</si>
  <si>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</si>
  <si>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</si>
  <si>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</si>
  <si>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</si>
  <si>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</si>
  <si>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</si>
  <si>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</si>
  <si>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</si>
  <si>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</si>
  <si>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</si>
  <si>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</si>
  <si>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</si>
  <si>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</si>
  <si>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</si>
  <si>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</si>
  <si>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</si>
  <si>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</si>
  <si>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</si>
  <si>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</si>
  <si>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</si>
  <si>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</si>
  <si>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</si>
  <si>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</si>
  <si>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</si>
  <si>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</si>
  <si>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</si>
  <si>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</si>
  <si>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</si>
  <si>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</si>
  <si>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</si>
  <si>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</si>
  <si>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</si>
  <si>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</si>
  <si>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</si>
  <si>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</si>
  <si>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</si>
  <si>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</si>
  <si>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</si>
  <si>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</si>
  <si>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</si>
  <si>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</si>
  <si>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</si>
  <si>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</si>
  <si>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</si>
  <si>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</si>
  <si>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</si>
  <si>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</si>
  <si>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</si>
  <si>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év</t>
  </si>
  <si>
    <t>hónap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</si>
  <si>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</si>
  <si>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</si>
  <si>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</si>
  <si>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</si>
  <si>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</si>
  <si>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</si>
  <si>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</si>
  <si>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</si>
  <si>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</si>
  <si>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</si>
  <si>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vállalom 1 teljes tanítási nap időtartamban témanap megvalósítását</t>
  </si>
  <si>
    <t>NEM vállalom az elsajátított ismeretek beszámítását a részt vevő magyarországi diákok tanulmányaiba</t>
  </si>
  <si>
    <t>NEM vállalom fakultatív bemutató előadás megtartását</t>
  </si>
  <si>
    <t>9. évfolyam</t>
  </si>
  <si>
    <t>10. évfolyam</t>
  </si>
  <si>
    <t>11. évfolyam</t>
  </si>
  <si>
    <t>12. évfolyam</t>
  </si>
  <si>
    <t>a pályázó magyarországi intézmény</t>
  </si>
  <si>
    <t>a határon túli partnerintézmény</t>
  </si>
  <si>
    <t>A pályázó magyarországi intézmény adatai:</t>
  </si>
  <si>
    <t>Adja meg a pályázó magyarországi intézmény és a törvényes képviselő adatait.</t>
  </si>
  <si>
    <t>Résztvevők – a pályázó magyarországi intézmény</t>
  </si>
  <si>
    <t>Résztvevők  – a határon túli partnerintézmény</t>
  </si>
  <si>
    <t>az intézmény oktatója</t>
  </si>
  <si>
    <t>külső szakértő</t>
  </si>
  <si>
    <t>Vállalt - közös programelemek száma:</t>
  </si>
  <si>
    <r>
      <t xml:space="preserve">Nemzeti összetartozás – HATÁRTALANUL! </t>
    </r>
    <r>
      <rPr>
        <b/>
        <sz val="9"/>
        <rFont val="Verdana"/>
        <family val="2"/>
        <charset val="238"/>
      </rPr>
      <t>című témanap</t>
    </r>
    <r>
      <rPr>
        <b/>
        <i/>
        <sz val="9"/>
        <rFont val="Verdana"/>
        <family val="2"/>
        <charset val="238"/>
      </rPr>
      <t>:</t>
    </r>
  </si>
  <si>
    <t>Amennyiben vállalja a hazaérkezést követően bemutató előadás megtartását, válassza ki a legördülő menüből a tervezett bemutató előadás időtartamát.</t>
  </si>
  <si>
    <t>Felszólítás hiányosság rendezésére (értesítő levélhez)</t>
  </si>
  <si>
    <t>Levonás összege</t>
  </si>
  <si>
    <t>Levonás részletes indoklása</t>
  </si>
  <si>
    <t>Levonás rövid magyarázata (értesítő levélhez)</t>
  </si>
  <si>
    <t>Kísérők száma – a pályázó magyarországi intézmény</t>
  </si>
  <si>
    <t>Kísérők száma – a határon túli partnerintézmény</t>
  </si>
  <si>
    <t>Létszám a finanszírozási tervben – az első utazás</t>
  </si>
  <si>
    <t>Létszám a finanszírozási tervben – a második utazás</t>
  </si>
  <si>
    <t xml:space="preserve">hiánypótlás alatt; </t>
  </si>
  <si>
    <t>Megjegyzés</t>
  </si>
  <si>
    <t>Pályázat száma:</t>
  </si>
  <si>
    <t>Megfelelőségi szempontok, amelyek nem eredményeznek érvénytelenséget</t>
  </si>
  <si>
    <t>Az első találkozás megvalósítási terve, tevékenységei:</t>
  </si>
  <si>
    <t>Projektvezetői díj – az első utazás</t>
  </si>
  <si>
    <t>Projektvezetői díj – a második utazás</t>
  </si>
  <si>
    <t xml:space="preserve">nem vonatkozik: nem igényelt projektvezetői díjat; </t>
  </si>
  <si>
    <t xml:space="preserve">megfelelő: az igényelt projektvezetői tiszteletdíj megfelelő (/nap és összesen); </t>
  </si>
  <si>
    <t xml:space="preserve">az igényelt projektvezetői tiszteletdíj nem megfelelő (/nap és/vagy összesen); </t>
  </si>
  <si>
    <t>részvétel (napok száma)</t>
  </si>
  <si>
    <t>A második találkozás megvalósítási terve, tevékenységei:</t>
  </si>
  <si>
    <t>VÁLLALT - HATÁRTALANUL! előkészítő óra időtartama</t>
  </si>
  <si>
    <t>VÁLLALT - Az első utazás kezdő időpontja - év</t>
  </si>
  <si>
    <t>VÁLLALT - Az első utazás - célország</t>
  </si>
  <si>
    <t>VÁLLALT - Az első utazás - résztvevő csoport</t>
  </si>
  <si>
    <t>VÁLLALT - Az első utazás kezdő időpontja - hónap</t>
  </si>
  <si>
    <t>VÁLLALT - Az első utazás kezdő időpontja - nap</t>
  </si>
  <si>
    <t>VÁLLALT - Az első utazás - a hazaérkezés időpontja - év</t>
  </si>
  <si>
    <t>VÁLLALT - Az első utazás - a hazaérkezés időpontja - hónap</t>
  </si>
  <si>
    <t>VÁLLALT - Az első utazás - a hazaérkezés időpontja - nap</t>
  </si>
  <si>
    <t>VÁLLALT - Az első utazás időtartama</t>
  </si>
  <si>
    <t>VÁLLALT - Az első találkozás során elkészítésre kerülő termék</t>
  </si>
  <si>
    <t>VÁLLALT - Az első találkozás során elkészítésre kerülő termék hasznosulása</t>
  </si>
  <si>
    <t>A második utazás</t>
  </si>
  <si>
    <t>Az ismeretek/készségek/kompetenciák beszámítása a diákok tanulmányaiba:</t>
  </si>
  <si>
    <t>A termék hasznosulásának mértéke:</t>
  </si>
  <si>
    <t>Egy diákra eső pályázott összeg:</t>
  </si>
  <si>
    <t>NEM vállalom fakultatív előkészítő tevékenység megvalósítását</t>
  </si>
  <si>
    <t>A határon túli partnerintézmény hivatalos neve a célország államnyelvén</t>
  </si>
  <si>
    <t>A határon túli partnerintézmény neve magyarul</t>
  </si>
  <si>
    <t>Partnerintézmény - intézmény típusa - A</t>
  </si>
  <si>
    <t>Partnerintézmény - intézmény típusa - B</t>
  </si>
  <si>
    <t>Partnerintézmény - ország</t>
  </si>
  <si>
    <t>Partnerintézmény - irányítószám</t>
  </si>
  <si>
    <t>Partnerintézmény - település - államnyelven</t>
  </si>
  <si>
    <t>Partnerintézmény - település - magyarul</t>
  </si>
  <si>
    <t>Partnerintézmény - út/utca/tér</t>
  </si>
  <si>
    <t>Partnerintézmény - házszám</t>
  </si>
  <si>
    <t>Partnerintézmény - telefonszám</t>
  </si>
  <si>
    <t>Partnerintézmény - honlap</t>
  </si>
  <si>
    <t>Partnerintézmény - e-mail</t>
  </si>
  <si>
    <t>Partnerintézmény - kapcsolattartó neve</t>
  </si>
  <si>
    <t>Partnerintézmény - kapcsolattartó beosztása</t>
  </si>
  <si>
    <t>Partnerintézmény - kapcsolattartó telefonszáma</t>
  </si>
  <si>
    <t>Partnerintézmény - kapcsolattartó e-mail címe</t>
  </si>
  <si>
    <t>Partnerség - a partnerintézmény kiválasztásának szempontjai, a partnerség története</t>
  </si>
  <si>
    <t>Partnerség - testvériskolai kapcsolat</t>
  </si>
  <si>
    <t>Pályázó - kísérők számának indoklása</t>
  </si>
  <si>
    <t>Partnerintézmény - kísérők számának indoklása</t>
  </si>
  <si>
    <t>Az első utazás - résztvevő csoport</t>
  </si>
  <si>
    <t>Az első utazás - célország</t>
  </si>
  <si>
    <t>Az első utazás - az utazás kezdő időpontja - év</t>
  </si>
  <si>
    <t>Az első utazás - az utazás kezdő időpontja - hónap</t>
  </si>
  <si>
    <t>Az első utazás - az utazás kezdő időpontja - nap</t>
  </si>
  <si>
    <t>Az első utazás - a hazaérkezés időpontja - év</t>
  </si>
  <si>
    <t>Az első utazás - a hazaérkezés időpontja - hónap</t>
  </si>
  <si>
    <t>Az első utazás - a hazaérkezés időpontja - nap</t>
  </si>
  <si>
    <t>Az első utazás - időtartama</t>
  </si>
  <si>
    <t>A második utazás - résztvevő csoport</t>
  </si>
  <si>
    <t>A második utazás - célország</t>
  </si>
  <si>
    <t>A második utazás - az utazás kezdő időpontja - év</t>
  </si>
  <si>
    <t>A második utazás - az utazás kezdő időpontja - hónap</t>
  </si>
  <si>
    <t>A második utazás - az utazás kezdő időpontja - nap</t>
  </si>
  <si>
    <t>A második utazás - a hazaérkezés időpontja - év</t>
  </si>
  <si>
    <t>A második utazás - a hazaérkezés időpontja - hónap</t>
  </si>
  <si>
    <t>A második utazás - a hazaérkezés időpontja - nap</t>
  </si>
  <si>
    <t>A második utazás - az utazás időtartama</t>
  </si>
  <si>
    <t>Adószám</t>
  </si>
  <si>
    <t>Adóalany megnevezése</t>
  </si>
  <si>
    <t>A NAV köztartozásmentes adatbázisában megtalálható</t>
  </si>
  <si>
    <t>Pályázó - ország</t>
  </si>
  <si>
    <t>Pályázó - a számlatulajdonos neve</t>
  </si>
  <si>
    <t>Pályázó - számlavezető bank neve</t>
  </si>
  <si>
    <t>NINCS jelentős közösségi hasznosulás</t>
  </si>
  <si>
    <t>hasznos egy intézményi közösségnek</t>
  </si>
  <si>
    <t>hasznos egy tágabb, pl. települési közösségnek</t>
  </si>
  <si>
    <t>az első utazás</t>
  </si>
  <si>
    <t>a második utazás</t>
  </si>
  <si>
    <t>Magyarországi és külhoni diákok által közösen megvalósított programelemek</t>
  </si>
  <si>
    <t>A termék hasznosulásának mértéke</t>
  </si>
  <si>
    <t>Összköltségek eloszlása</t>
  </si>
  <si>
    <t>0-15 pont</t>
  </si>
  <si>
    <t>0-2 pont</t>
  </si>
  <si>
    <t>0-8 pont</t>
  </si>
  <si>
    <t>Szempontok a teljes program értékelésére vonatkozóan</t>
  </si>
  <si>
    <t>A magyarországi diákok részvételével a kötelező előkészítő órán felül vállalt előkészítő tevékenység</t>
  </si>
  <si>
    <t>Nemzeti összetertozás – HATÁRTALANUL! c. témanap megszervezése</t>
  </si>
  <si>
    <t>0-1 pont</t>
  </si>
  <si>
    <t>0-10 pont</t>
  </si>
  <si>
    <t>Tanulmányokba beszámítás</t>
  </si>
  <si>
    <t>Az együttműködést az oktatási intézményben bemutató előadás</t>
  </si>
  <si>
    <t>100 pont</t>
  </si>
  <si>
    <t>Összesítés: az első utazáshoz kapcsolódó elfogadott tevékenységek</t>
  </si>
  <si>
    <t>Összesítés: a második utazáshoz kapcsolódó elfogadott tevékenységek</t>
  </si>
  <si>
    <t>Az első utazás</t>
  </si>
  <si>
    <t>Elfogadott közös programelemek száma:</t>
  </si>
  <si>
    <t>közös PE</t>
  </si>
  <si>
    <t>Közös programelem:</t>
  </si>
  <si>
    <t>Pályázó - számlaszám</t>
  </si>
  <si>
    <t>Partnerintézmény - közigazgatási egység</t>
  </si>
  <si>
    <t>Pályázó - honlap</t>
  </si>
  <si>
    <t>Pályázó - intézmény e-mail</t>
  </si>
  <si>
    <t>Pályázat száma</t>
  </si>
  <si>
    <t>Iktatószám</t>
  </si>
  <si>
    <t>Iktatókönyv</t>
  </si>
  <si>
    <t>ÖSSZESÍTÉS</t>
  </si>
  <si>
    <t>FT - Pályázott összeg</t>
  </si>
  <si>
    <t>FT - Igényelt támogatás diákonkénti összege</t>
  </si>
  <si>
    <t>FT - első utazás - autóbusz/mikrobusz - km</t>
  </si>
  <si>
    <t>FT - első utazás - autóbusz/mikrobusz - egységár</t>
  </si>
  <si>
    <t>FT - első utazás - autóbusz/mikrobusz - osztó</t>
  </si>
  <si>
    <t>FT - első utazás - autóbusz/mikrobusz - költség összesen</t>
  </si>
  <si>
    <t>FT - első utazás - vonat - személyek száma</t>
  </si>
  <si>
    <t>FT - első utazás - vonat - egységár</t>
  </si>
  <si>
    <t>FT - első utazás - vonat - osztó</t>
  </si>
  <si>
    <t>FT - első utazás - vonat - költség összesen</t>
  </si>
  <si>
    <t>FT - első utazás - szállás - személyek száma</t>
  </si>
  <si>
    <t>FT - első utazás - szállás - éjszakák száma</t>
  </si>
  <si>
    <t>FT - első utazás - szállás - egységár</t>
  </si>
  <si>
    <t>FT - első utazás - szállás - osztó</t>
  </si>
  <si>
    <t>FT - első utazás - szállás - költségek összesen</t>
  </si>
  <si>
    <t>FT - első utazás - projektvezető - napok száma</t>
  </si>
  <si>
    <t>FT - első utazás - projektvezető - egységár</t>
  </si>
  <si>
    <t>FT - első utazás - projektvezető - költségek összesen</t>
  </si>
  <si>
    <t>FT - első utazás - költségek összesen</t>
  </si>
  <si>
    <t>FT - második utazás - autóbusz/mikrobusz - km</t>
  </si>
  <si>
    <t>FT - második utazás - autóbusz/mikrobusz - egységár</t>
  </si>
  <si>
    <t>FT - második utazás - autóbusz/mikrobusz - osztó</t>
  </si>
  <si>
    <t>FT - második utazás - autóbusz/mikrobusz - költség összesen</t>
  </si>
  <si>
    <t>FT - második utazás - vonat - személyek száma</t>
  </si>
  <si>
    <t>FT - második utazás - vonat - egységár</t>
  </si>
  <si>
    <t>FT - második utazás - vonat - osztó</t>
  </si>
  <si>
    <t>FT - második utazás - vonat - költség összesen</t>
  </si>
  <si>
    <t>FT - második utazás - szállás - személyek száma</t>
  </si>
  <si>
    <t>FT - második utazás - szállás - éjszakák száma</t>
  </si>
  <si>
    <t>FT - második utazás - szállás - egységár</t>
  </si>
  <si>
    <t>FT - második utazás - szállás - osztó</t>
  </si>
  <si>
    <t>FT - második utazás - szállás - költségek összesen</t>
  </si>
  <si>
    <t>FT - második utazás - projektvezető - napok száma</t>
  </si>
  <si>
    <t>FT - második utazás - projektvezető - egységár</t>
  </si>
  <si>
    <t>FT - második utazás - projektvezető - költségek összesen</t>
  </si>
  <si>
    <t>FT - második utazás - költségek összesen</t>
  </si>
  <si>
    <t>Pályázó - megye</t>
  </si>
  <si>
    <t>NEM vállalom fakultatív témanap megtartását</t>
  </si>
  <si>
    <t>A fakultatívan vállalt témanap menete:</t>
  </si>
  <si>
    <t>Mutassa be a fakultatívan vállalt témanap menetét, a tevékenység ívét. Foglalja össze a legfontosabb információkat, gondolatokat, amelyek a témanap során a diákok számára átadásra kerülnek. Ismertesse a tervezett feladatokat, valamint térjen ki azok összefüggéseire, céljaira és várt eredményeire (legfeljebb 1000 leütés – szóközzel – terjedelemben).</t>
  </si>
  <si>
    <t>Kommunikáció - napilapban</t>
  </si>
  <si>
    <t>Kommunikáció - hetilapban</t>
  </si>
  <si>
    <t>Kommunikáció - országos sugárzású TV-ben, és/vagy rádióban</t>
  </si>
  <si>
    <t>Kommunikáció - regionális sugárzású TV-ben, és/vagy rádióban</t>
  </si>
  <si>
    <t>RÉSZLETES</t>
  </si>
  <si>
    <t>A HATÁRTALANUL! előkészítő órát tartó személyek neve</t>
  </si>
  <si>
    <t>A HATÁRTALANUL! előkészítő órát tartó személyek (oktató/külső szakértő)</t>
  </si>
  <si>
    <t>A HATÁRTALANUL! előkészítő órát tartó személyek (lakhely)</t>
  </si>
  <si>
    <t>A HATÁRTALANUL! előkészítő órát tartó személyek (születési év)</t>
  </si>
  <si>
    <t>A HATÁRTALANUL! előkészítő órát tartó személyek (szakterület/foglalkozás/kompetencia)</t>
  </si>
  <si>
    <t>ELSŐ UTAZÁS - települések</t>
  </si>
  <si>
    <t>ELSŐ UTAZÁS - helyszínek</t>
  </si>
  <si>
    <t>ELSŐ UTAZÁS - tevékenységek</t>
  </si>
  <si>
    <t>MÁSODIK UTAZÁS - települések</t>
  </si>
  <si>
    <t>MÁSODIK UTAZÁS - helyszínek</t>
  </si>
  <si>
    <t>MÁSODIK UTAZÁS - tevékenységek</t>
  </si>
  <si>
    <t>ELSŐ UTAZÁS - Napszakok</t>
  </si>
  <si>
    <t>Napszak - 1/1</t>
  </si>
  <si>
    <t>Napszak - 1/2</t>
  </si>
  <si>
    <t>Napszak - 1/3</t>
  </si>
  <si>
    <t>Napszak - 2/1</t>
  </si>
  <si>
    <t>Napszak - 2/2</t>
  </si>
  <si>
    <t>Napszak - 2/3</t>
  </si>
  <si>
    <t>Napszak - 3/1</t>
  </si>
  <si>
    <t>Napszak - 3/2</t>
  </si>
  <si>
    <t>Napszak - 3/3</t>
  </si>
  <si>
    <t>Napszak - 4/1</t>
  </si>
  <si>
    <t>Napszak - 4/2</t>
  </si>
  <si>
    <t>Napszak - 4/3</t>
  </si>
  <si>
    <t>Napszak - 5/1</t>
  </si>
  <si>
    <t>Napszak - 5/2</t>
  </si>
  <si>
    <t>Napszak - 5/3</t>
  </si>
  <si>
    <t>Napszak - 6/1</t>
  </si>
  <si>
    <t>Napszak - 6/2</t>
  </si>
  <si>
    <t>Napszak - 6/3</t>
  </si>
  <si>
    <t>Napszak - 7/1</t>
  </si>
  <si>
    <t>Napszak - 7/2</t>
  </si>
  <si>
    <t>Napszak - 7/3</t>
  </si>
  <si>
    <t>Napszak - 8/1</t>
  </si>
  <si>
    <t>Napszak - 8/2</t>
  </si>
  <si>
    <t>Napszak - 8/3</t>
  </si>
  <si>
    <t>Napszak - 9/1</t>
  </si>
  <si>
    <t>Napszak - 9/2</t>
  </si>
  <si>
    <t>Napszak - 9/3</t>
  </si>
  <si>
    <t>Napszak - 10/1</t>
  </si>
  <si>
    <t>Napszak - 10/2</t>
  </si>
  <si>
    <t>Napszak - 10/3</t>
  </si>
  <si>
    <t>ELSŐ UTAZÁS - résztvevők</t>
  </si>
  <si>
    <t>ELSŐ UTAZÁS - szakmacsoporthoz kapcsolódás</t>
  </si>
  <si>
    <t>MÁSODIK UTAZÁS - napszakok</t>
  </si>
  <si>
    <t>MÁSODIK UTAZÁS - résztvevők</t>
  </si>
  <si>
    <t>MÁSODIK UTAZÁS - szakmacsoporthoz kapcsolódás</t>
  </si>
  <si>
    <t>ÉRTÉKELÉS</t>
  </si>
  <si>
    <t>MÁSODIK UTAZÁS - résztvevő csoport</t>
  </si>
  <si>
    <t>MÁSODIK UTAZÁS - célország</t>
  </si>
  <si>
    <t>MÁSODIK UTAZÁS - az utazás kezdő időpontja - év</t>
  </si>
  <si>
    <t>1. A pályázat és a pályázó adatai</t>
  </si>
  <si>
    <t>8. Finanszírozási terv</t>
  </si>
  <si>
    <t>7. Kommunikációs tevékenységek</t>
  </si>
  <si>
    <t>2. Résztvevők</t>
  </si>
  <si>
    <t>HAT/</t>
  </si>
  <si>
    <t>nem</t>
  </si>
  <si>
    <t>Kistérség:</t>
  </si>
  <si>
    <t>2.1.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</si>
  <si>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</si>
  <si>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</si>
  <si>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</si>
  <si>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</si>
  <si>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</si>
  <si>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</si>
  <si>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</si>
  <si>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</si>
  <si>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3. Az előkészítő szakasz</t>
  </si>
  <si>
    <t>4. A HATÁRTALANUL! együttműködés – az első utazás</t>
  </si>
  <si>
    <t>4.3.</t>
  </si>
  <si>
    <t>4.4.</t>
  </si>
  <si>
    <t>4.5.</t>
  </si>
  <si>
    <t>4.6.</t>
  </si>
  <si>
    <t>4.7.</t>
  </si>
  <si>
    <t>4.8.</t>
  </si>
  <si>
    <t>5. A HATÁRTALANUL! együttműködés – a második utazás</t>
  </si>
  <si>
    <t>6. Az értékelő szakasz</t>
  </si>
  <si>
    <t>6.1.1.</t>
  </si>
  <si>
    <t>6.1.2.</t>
  </si>
  <si>
    <t>6.2.1.</t>
  </si>
  <si>
    <t>6.2.2.</t>
  </si>
  <si>
    <t>6.2.3.</t>
  </si>
  <si>
    <t>Hátrányos helyzetű települések</t>
  </si>
  <si>
    <t>0-14 pont</t>
  </si>
  <si>
    <t>A 10.4. pont szerint vállalt kommunikációs tevékenység</t>
  </si>
  <si>
    <t>Az alábbiakban adja meg a kötelező HATÁRTALANUL! előkészítő órára vonatkozó adatokat (ld. Pályázati kiírás 7.2.).</t>
  </si>
  <si>
    <t>Válassza ki a legördülő menüből a HATÁRTALANUL! előkészítő óra időtartamát. FIGYELEM! Az időtartam nem lehet kevesebb 3 óránál (ld. Pályázati kiírás 7.2.)!</t>
  </si>
  <si>
    <t>A projekt előkészítő szakasza keretében vállalhatja fakultatív tevékenység megvalósítását. Az alábbiakban adja meg a kötelező HATÁRTALANUL! előkészítő óra fölött vállalt előkészítő tevékenység adatait (ld. Pályázati kiírás 7.3.).</t>
  </si>
  <si>
    <t>Válassza ki a legördülő menüből, hogy az utazást megelőző 30 napon belül vállalja-e fakultatív előkészítő tevékenység megvalósítását. A fakultatívan vállalt előkészítő tevékenység az előkészítő órától elkülönül, ezt a tevékenységet nem lehet a HATÁRTALANUL! előkészítő órával azonos napon tartani. FIGYELEM! A fakultatív előkészítő tevékenység megvalósítását az elszámoláskor bizonyítani kell (ld. Pályázati kiírás 17.5.)!</t>
  </si>
  <si>
    <t>Nevezze meg, hogy az első találkozás során milyen termék/termékek vagy egy termék mely része fog elkészülni. FIGYELEM! A terméknek a részt vevő magyarországi és külhoni diákok együttműködése eredményeképp kell létrejönnie (ld. Pályázati kiírás 8.2.)! A termék elkészítését az elszámoláskor bizonyítani kell (ld. Pályázati kiírás 17.5.)!</t>
  </si>
  <si>
    <t>Amennyiben az első utazás során elkészítésre kerülő termék/termékek egy magyar közösség számára hasznosak, jelölje meg azt a konkrétan megnevezhető magyar közösséget, amely számára a termék hasznosul és mutassa be, hogy milyen módon történik a hasznosulás (legfeljebb 700 leütés – szóközzel – terjedelemben; ld. Pályázati kiírás 8.4.).</t>
  </si>
  <si>
    <t>Ne írjon be semmit! A válasz automatikusan megjelenik, ha a 4.1. sz. mezőt (Az első utazáson részt vevő csoport) kitöltötte.</t>
  </si>
  <si>
    <t>Nevezze meg, hogy a második találkozás során milyen termék/termékek vagy egy termék mely része fog elkészülni. FIGYELEM! A terméknek a részt vevő magyarországi és külhoni diákok együttműködése eredményeképp kell létrejönnie (ld. Pályázati kiírás 8.2.)! A termék elkészítését az elszámoláskor bizonyítani kell (ld. Pályázati kiírás 17.5.)!</t>
  </si>
  <si>
    <t>Amennyiben a második utazás során elkészítésre kerülő termék/termékek egy magyar közösség számára hasznosak, jelölje meg azt a konkrétan megnevezhető magyar közösséget, amely számára a termék hasznosul és mutassa be, hogy milyen módon történik a hasznosulás (legfeljebb 700 leütés – szóközzel – terjedelemben; ld. Pályázati kiírás 8.4.).</t>
  </si>
  <si>
    <t>Az alábbiakban adja meg a kötelező HATÁRTALANUL! értékelő órára vonatkozó adatokat (ld. Pályázati kiírás 9.2.).</t>
  </si>
  <si>
    <t>Válassza ki a legördülő menüből a tervezett értékelő óra időtartamát. FIGYELEM! Az időtartam nem lehet kevesebb 1 óránál (ld. Pályázati kiírás 9.2.)!</t>
  </si>
  <si>
    <t>A projekt értékelő szakasza keretében vállalhatja fakultatív tevékenységek megvalósítását. Az alábbiakban adja meg a kötelező HATÁRTALANUL! értékelő óra fölött vállalt tevékenységekre vonatkozó adatokat (ld. Pályázati kiírás 9.3.).</t>
  </si>
  <si>
    <t>Válassza ki a legördülő menüből, hogy a hazaérkezést követően vállalja-e  1 teljes tanítási nap időtartamban az intézmény pedagógiai programjában és munkatervében megjelenő Nemzeti összetartozás – HATÁRTALANUL! c. témanap megvalósítását. FIGYELEM! A témanap megvalósulását az elszámoláskor bizonyítani kell (ld. Pályázati kiírás 17.5.)!</t>
  </si>
  <si>
    <t>Válassza ki a legördülő menüből, hogy az együttműködés során szerzett ismereteket/készségeket/kompetenciákat a részt vevő diákok tanulmányaiba érdemjegy(ek) formájában beszámítja-e. FIGYELEM! A tanulmányokba történő beszámítás megvalósulását az elszámoláskor bizonyítani kell (ld. Pályázati kiírás 17.5.)!</t>
  </si>
  <si>
    <t>A projekt keretében vállalhatja fakultatív kommunikációs tevékenységek megvalósítását. Az alábbiakban adja meg a bemutató előadásra vonatkozó adatokat (ld. Pályázati kiírás 10.3.).</t>
  </si>
  <si>
    <t>Válassza ki a legördülő menüből, hogy a hazaérkezést követően vállalja-e, hogy a kiutazó diákcsoport és kísérőik a közoktatási intézmény az utazáson részt nem vett diákjai (legalább 20 fő) számára bemutató előadást tartanak. FIGYELEM! A bemutató előadás megtörténtét az elszámoláskor bizonyítani kell (ld. Pályázati kiírás 17.5.)!</t>
  </si>
  <si>
    <t>Válassza ki a legördülő menüből a kötelező kommunikációs tevékenységek fölött vállalt sajtómegjelenések számát, típusonként. FIGYELEM! A hirdetési és reklámköltség nem számolható el (ld. Pályázati kiírás 10.4. és 17.3.)! A vállalt megjelenések megtörténtét az elszámoláskor bizonyítani kell (ld. Pályázati kiírás 17.5.)!</t>
  </si>
  <si>
    <t>legalább 30 másodperc hosszúságú híradás (interjú, hír) regionális (több megyére kiterjedő) és/vagy helyi sugárzású TV-ben és/vagy rádióban</t>
  </si>
  <si>
    <t>Iktatás - év</t>
  </si>
  <si>
    <t>Előleg</t>
  </si>
  <si>
    <t>Előleg indoklása</t>
  </si>
  <si>
    <t>Pályázó - KLIK fenntartású</t>
  </si>
  <si>
    <t>Pályázó - tankerület neve</t>
  </si>
  <si>
    <t>Pályázó - tankerület címe</t>
  </si>
  <si>
    <t>Pályázó - kistérség</t>
  </si>
  <si>
    <t>PONTSZÁM - A 10.4. pont szerint vállalt kommunikációs tevékenység</t>
  </si>
  <si>
    <t>Kommunikáció - regionális/helyi sugárzású TV-ben, és/vagy rádióban</t>
  </si>
  <si>
    <t>Elfogadott - Hátrányos helyzetű települések</t>
  </si>
  <si>
    <t>PONTSZÁM - Hátrányos helyzetű települések</t>
  </si>
  <si>
    <t>ELFOGADOTT - Hátrányos helyzetű települések</t>
  </si>
  <si>
    <t>2015.</t>
  </si>
  <si>
    <t>Pályázó - hivatalos képviselő neve</t>
  </si>
  <si>
    <t>Pályázó - hivatalos képviselő beosztása</t>
  </si>
  <si>
    <t>Partnerintézmény - hivatalos képviselő/magyar tagozat vezetőjének neve</t>
  </si>
  <si>
    <t>Partnerintézmény - hivatalos képviselő/magyar tagozat vezetőjének beosztása</t>
  </si>
  <si>
    <t>A projekt keretében vállalhatja fakultatív kommunikációs tevékenységek megvalósítását. Az alábbiakban adja meg a sajtómegjelenés(ek)re vonatkozó adatokat (ld. Pályázati kiírás 10.4.).</t>
  </si>
  <si>
    <t>HAT-15-06 sz. Pályázati adatlap</t>
  </si>
  <si>
    <t>Figyelem! Kérem ügyeljen, hogy a pályázati adatlapon és az EPER-ben megadott adatok egyezzenek!</t>
  </si>
  <si>
    <r>
      <t xml:space="preserve">Válassza ki a legördülő menüből az együttműködésben részt vevő magyarországi diákok számát, évfolyamonként. Csak azon diákokkal számoljon, akik a célországba történő utazáson részt fognak venni. FIGYELEM! A részt vevő diákok száma legalább 6 és legfeljebb 40 fő (ld. Pályázati kiírás 3.1. és 3.2.)!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</si>
  <si>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 tervezett programban részt vevő magyarországi kísérőtanárok számát. Csak azon tanárokat számítsa, akik az utazáson részt fognak venni. FIGYELEM! A kísérőtanárok száma legalább 2 fő (ld. Pályázati kiírás 3.3.)!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</si>
  <si>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az együttműködésben részt vevő külhoni diákok számát, évfolyamonként. Csak azon diákokkal számoljon, akik a Magyarországra történő utazáson részt fognak venni. FIGYELEM! A részt vevő diákok száma legalább 6 és legfeljebb 40 fő (ld. Pályázati kiírás 3.1. és 3.2.)!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</si>
  <si>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 tervezett programban részt vevő külhoni kísérőtanárok számát. Csak azon tanárokat számítsa, akik az utazáson részt fognak venni. FIGYELEM! A kísérőtanárok száma legalább 2 fő (ld. Pályázati kiírás 3.3.)!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</si>
  <si>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az első utazás kezdő időpontját (az indulás dátumát – év, hónap, nap).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</si>
  <si>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 hazaérkezés időpontját (a hazaérkezés dátumát – év, hónap, nap).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</si>
  <si>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az utazás napjainak számát, az indulástól a hazaérkezésig számítva. FIGYELEM! Az utazásnak legalább 3 naposnak kell lennie (ld. Pályázati kiírás 18.3.)!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</si>
  <si>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t xml:space="preserve">Válassza ki a legördülő menüből a második utazás kezdő időpontját (az indulás dátumát – év, hónap, nap). </t>
    </r>
    <r>
      <rPr>
        <b/>
        <i/>
        <sz val="9"/>
        <color rgb="FFFF0000"/>
        <rFont val="Verdana"/>
        <family val="2"/>
        <charset val="238"/>
      </rPr>
      <t>Figyelem! Kérem ügyeljen, hogy a pályázati adatlapon és az EPER-ben megadott adatok egyezzenek!</t>
    </r>
  </si>
  <si>
    <r>
      <rPr>
        <i/>
        <sz val="7.5"/>
        <color theme="1"/>
        <rFont val="Verdana"/>
        <family val="2"/>
        <charset val="238"/>
      </rPr>
      <t>A távolságot a kiindulási pont és a legtávolabbi pont figyelembevételével adja meg. Amennyiben a távolságot oda-vissza számítja, akkor az össztávolságot adja meg (mindkét irányba, összesen).
FIGYELEM! A személyek számánál a diákok és kísérők együttes létszámát kell megadnia.</t>
    </r>
    <r>
      <rPr>
        <i/>
        <sz val="7.5"/>
        <color indexed="10"/>
        <rFont val="Verdana"/>
        <family val="2"/>
        <charset val="238"/>
      </rPr>
      <t xml:space="preserve">
</t>
    </r>
    <r>
      <rPr>
        <b/>
        <i/>
        <sz val="10"/>
        <color indexed="10"/>
        <rFont val="Verdana"/>
        <family val="2"/>
        <charset val="238"/>
      </rPr>
      <t xml:space="preserve"> Figyelem! Kérem ügyeljen, hogy a pályázati adatlapon és az EPER-ben megadott adatok egyezzenek!</t>
    </r>
  </si>
  <si>
    <t>HAT-15-06 sz. Összesítés</t>
  </si>
  <si>
    <t>HAT-15-06</t>
  </si>
  <si>
    <t>/2015</t>
  </si>
  <si>
    <t>0-5 pont</t>
  </si>
  <si>
    <t>Magyarság Háza- Mi, Magyarok Látogatóközpont kiállításán való vállalt részvétel</t>
  </si>
  <si>
    <t>Nyilatkozatok</t>
  </si>
  <si>
    <t>Magyarság Háza- Mi, Magyarok Látogatóközpont kiállítása</t>
  </si>
  <si>
    <t>Vállalt látogatás:</t>
  </si>
  <si>
    <t>Nyilatkozom, hogy a királndulás időpontja előtt részt vesznek az érintett tanulók a Magyarság Háza- Mi, Magyarok Látogatóközpont kiállításán</t>
  </si>
  <si>
    <t>2016.</t>
  </si>
  <si>
    <t>1.1.</t>
  </si>
  <si>
    <t>1.1.1.</t>
  </si>
  <si>
    <t>1.2.</t>
  </si>
  <si>
    <t>1.2.1.</t>
  </si>
  <si>
    <t>A pályázat adatai</t>
  </si>
  <si>
    <t>Írja be a pályázat címét (legfeljebb 70 leütés – szóközzel – terjedelemben).</t>
  </si>
  <si>
    <t>A pályázó adatai</t>
  </si>
  <si>
    <t>Magyarország</t>
  </si>
  <si>
    <t>Románia</t>
  </si>
  <si>
    <t>Szlovákia</t>
  </si>
  <si>
    <t>Szerbia</t>
  </si>
  <si>
    <t>Ukrajna</t>
  </si>
  <si>
    <t>Szlovénia</t>
  </si>
  <si>
    <t>Horvátország</t>
  </si>
  <si>
    <t>Válassza ki a legördülő menüből, hogy mely országban fog megvalósulni a második utazás.</t>
  </si>
  <si>
    <t>Válassza ki a legördülő menüből, hogy mely országban fog megvalósulni az első utazás.</t>
  </si>
  <si>
    <t xml:space="preserve">Nyilatkozom, hogy a pályázó települése a 290/2014. (XI.26.) Korm. rendelet 3. számú melléklete szerint kedvezményezett (hátrányos helyzetű) kistérséghez tartozik
</t>
  </si>
  <si>
    <t>igen</t>
  </si>
  <si>
    <t>9.1.</t>
  </si>
  <si>
    <t>9.1.1.</t>
  </si>
  <si>
    <t>9.1.2.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</si>
</sst>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11"/>
      <name val="Verdana"/>
      <family val="2"/>
      <charset val="238"/>
    </font>
    <font>
      <i/>
      <sz val="9"/>
      <name val="Verdana"/>
      <family val="2"/>
      <charset val="238"/>
    </font>
    <font>
      <sz val="9"/>
      <name val="Wingdings"/>
      <charset val="2"/>
    </font>
    <font>
      <i/>
      <sz val="7"/>
      <color indexed="10"/>
      <name val="Verdana"/>
      <family val="2"/>
      <charset val="238"/>
    </font>
    <font>
      <i/>
      <sz val="7"/>
      <name val="Verdana"/>
      <family val="2"/>
      <charset val="238"/>
    </font>
    <font>
      <b/>
      <sz val="14"/>
      <name val="Verdana"/>
      <family val="2"/>
    </font>
    <font>
      <i/>
      <sz val="7.5"/>
      <color indexed="10"/>
      <name val="Verdana"/>
      <family val="2"/>
      <charset val="238"/>
    </font>
    <font>
      <b/>
      <sz val="14"/>
      <name val="Verdana"/>
      <family val="2"/>
      <charset val="238"/>
    </font>
    <font>
      <b/>
      <i/>
      <sz val="9"/>
      <color indexed="10"/>
      <name val="Verdana"/>
      <family val="2"/>
    </font>
    <font>
      <sz val="8"/>
      <color indexed="9"/>
      <name val="Verdana"/>
      <family val="2"/>
      <charset val="238"/>
    </font>
    <font>
      <sz val="14"/>
      <name val="Verdana"/>
      <family val="2"/>
      <charset val="238"/>
    </font>
    <font>
      <sz val="9"/>
      <color indexed="9"/>
      <name val="Verdana"/>
      <family val="2"/>
      <charset val="238"/>
    </font>
    <font>
      <b/>
      <i/>
      <sz val="9"/>
      <name val="Verdana"/>
      <family val="2"/>
      <charset val="238"/>
    </font>
    <font>
      <sz val="8"/>
      <name val="Verdana"/>
      <family val="2"/>
    </font>
    <font>
      <sz val="9"/>
      <color indexed="10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9"/>
      <color indexed="10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name val="Arial"/>
      <family val="2"/>
      <charset val="238"/>
    </font>
    <font>
      <b/>
      <sz val="9"/>
      <name val="Verdana"/>
      <family val="2"/>
    </font>
    <font>
      <b/>
      <sz val="9"/>
      <color indexed="9"/>
      <name val="Verdana"/>
      <family val="2"/>
      <charset val="238"/>
    </font>
    <font>
      <sz val="9"/>
      <name val="Verdana"/>
      <family val="2"/>
    </font>
    <font>
      <b/>
      <sz val="9"/>
      <color indexed="9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i/>
      <sz val="7.5"/>
      <color theme="1"/>
      <name val="Verdana"/>
      <family val="2"/>
      <charset val="238"/>
    </font>
    <font>
      <b/>
      <i/>
      <sz val="10"/>
      <color indexed="1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8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49" fontId="4" fillId="2" borderId="9" xfId="0" applyNumberFormat="1" applyFont="1" applyFill="1" applyBorder="1" applyAlignment="1" applyProtection="1">
      <alignment horizontal="center" vertical="top" wrapText="1"/>
    </xf>
    <xf numFmtId="49" fontId="4" fillId="2" borderId="10" xfId="0" applyNumberFormat="1" applyFont="1" applyFill="1" applyBorder="1" applyAlignment="1" applyProtection="1">
      <alignment horizontal="center" vertical="top" wrapText="1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left" vertical="top" wrapText="1"/>
    </xf>
    <xf numFmtId="3" fontId="5" fillId="2" borderId="12" xfId="0" applyNumberFormat="1" applyFont="1" applyFill="1" applyBorder="1" applyAlignment="1" applyProtection="1">
      <alignment horizontal="center" vertical="top" wrapText="1"/>
    </xf>
    <xf numFmtId="3" fontId="4" fillId="2" borderId="13" xfId="0" applyNumberFormat="1" applyFont="1" applyFill="1" applyBorder="1" applyAlignment="1" applyProtection="1">
      <alignment horizontal="center" vertical="top" wrapText="1"/>
    </xf>
    <xf numFmtId="3" fontId="5" fillId="2" borderId="14" xfId="0" applyNumberFormat="1" applyFont="1" applyFill="1" applyBorder="1" applyAlignment="1" applyProtection="1">
      <alignment vertical="top" wrapText="1"/>
    </xf>
    <xf numFmtId="3" fontId="4" fillId="2" borderId="12" xfId="0" applyNumberFormat="1" applyFont="1" applyFill="1" applyBorder="1" applyAlignment="1" applyProtection="1">
      <alignment horizontal="right" vertical="top" wrapText="1"/>
    </xf>
    <xf numFmtId="3" fontId="4" fillId="2" borderId="15" xfId="0" applyNumberFormat="1" applyFont="1" applyFill="1" applyBorder="1" applyAlignment="1" applyProtection="1">
      <alignment horizontal="left" vertical="top" wrapText="1"/>
    </xf>
    <xf numFmtId="3" fontId="3" fillId="2" borderId="16" xfId="0" applyNumberFormat="1" applyFont="1" applyFill="1" applyBorder="1" applyAlignment="1" applyProtection="1">
      <alignment horizontal="left" vertical="top" wrapText="1"/>
    </xf>
    <xf numFmtId="3" fontId="3" fillId="2" borderId="8" xfId="0" applyNumberFormat="1" applyFont="1" applyFill="1" applyBorder="1" applyAlignment="1" applyProtection="1">
      <alignment horizontal="left" vertical="top" wrapText="1"/>
    </xf>
    <xf numFmtId="3" fontId="3" fillId="2" borderId="17" xfId="0" applyNumberFormat="1" applyFont="1" applyFill="1" applyBorder="1" applyAlignment="1" applyProtection="1">
      <alignment horizontal="lef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center" vertical="top" wrapText="1"/>
    </xf>
    <xf numFmtId="3" fontId="4" fillId="2" borderId="8" xfId="0" applyNumberFormat="1" applyFont="1" applyFill="1" applyBorder="1" applyAlignment="1" applyProtection="1">
      <alignment horizontal="center" vertical="top" wrapText="1"/>
    </xf>
    <xf numFmtId="3" fontId="4" fillId="2" borderId="16" xfId="0" applyNumberFormat="1" applyFont="1" applyFill="1" applyBorder="1" applyAlignment="1" applyProtection="1">
      <alignment horizontal="right" vertical="top" wrapText="1"/>
    </xf>
    <xf numFmtId="3" fontId="4" fillId="2" borderId="17" xfId="0" applyNumberFormat="1" applyFont="1" applyFill="1" applyBorder="1" applyAlignment="1" applyProtection="1">
      <alignment horizontal="left" vertical="top" wrapText="1"/>
    </xf>
    <xf numFmtId="3" fontId="3" fillId="2" borderId="2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Alignment="1" applyProtection="1">
      <alignment vertical="top"/>
    </xf>
    <xf numFmtId="3" fontId="4" fillId="2" borderId="0" xfId="0" applyNumberFormat="1" applyFont="1" applyFill="1" applyAlignment="1" applyProtection="1">
      <alignment vertical="top"/>
    </xf>
    <xf numFmtId="3" fontId="4" fillId="2" borderId="5" xfId="0" applyNumberFormat="1" applyFont="1" applyFill="1" applyBorder="1" applyAlignment="1" applyProtection="1">
      <alignment horizontal="center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12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top"/>
    </xf>
    <xf numFmtId="0" fontId="3" fillId="2" borderId="7" xfId="0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3" fontId="3" fillId="2" borderId="18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49" fontId="3" fillId="4" borderId="5" xfId="0" applyNumberFormat="1" applyFont="1" applyFill="1" applyBorder="1" applyAlignment="1" applyProtection="1">
      <alignment horizontal="center" vertical="top" wrapText="1"/>
      <protection locked="0"/>
    </xf>
    <xf numFmtId="3" fontId="3" fillId="4" borderId="8" xfId="0" applyNumberFormat="1" applyFont="1" applyFill="1" applyBorder="1" applyAlignment="1" applyProtection="1">
      <alignment horizontal="right" vertical="top" wrapText="1"/>
      <protection locked="0"/>
    </xf>
    <xf numFmtId="3" fontId="3" fillId="4" borderId="19" xfId="0" applyNumberFormat="1" applyFont="1" applyFill="1" applyBorder="1" applyAlignment="1" applyProtection="1">
      <alignment horizontal="right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3" fontId="3" fillId="4" borderId="5" xfId="0" applyNumberFormat="1" applyFont="1" applyFill="1" applyBorder="1" applyAlignment="1" applyProtection="1">
      <alignment horizontal="right" vertical="top" wrapText="1"/>
      <protection locked="0"/>
    </xf>
    <xf numFmtId="3" fontId="18" fillId="2" borderId="2" xfId="0" applyNumberFormat="1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3" fontId="18" fillId="2" borderId="17" xfId="0" applyNumberFormat="1" applyFont="1" applyFill="1" applyBorder="1" applyAlignment="1" applyProtection="1">
      <alignment horizontal="left" vertical="top" wrapText="1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 applyProtection="1">
      <alignment vertical="top" wrapText="1"/>
    </xf>
    <xf numFmtId="0" fontId="19" fillId="0" borderId="0" xfId="0" applyFont="1" applyFill="1" applyAlignment="1" applyProtection="1">
      <alignment horizontal="left" vertical="top" wrapText="1"/>
    </xf>
    <xf numFmtId="0" fontId="19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49" fontId="6" fillId="2" borderId="0" xfId="0" applyNumberFormat="1" applyFont="1" applyFill="1" applyBorder="1" applyAlignment="1" applyProtection="1">
      <alignment horizontal="right" vertical="top" wrapText="1"/>
    </xf>
    <xf numFmtId="0" fontId="25" fillId="2" borderId="0" xfId="0" applyFont="1" applyFill="1" applyAlignment="1" applyProtection="1">
      <alignment vertical="top" wrapText="1"/>
    </xf>
    <xf numFmtId="0" fontId="26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horizontal="right" vertical="top" wrapText="1"/>
    </xf>
    <xf numFmtId="49" fontId="6" fillId="2" borderId="12" xfId="0" applyNumberFormat="1" applyFont="1" applyFill="1" applyBorder="1" applyAlignment="1" applyProtection="1">
      <alignment horizontal="center" vertical="top" wrapText="1"/>
    </xf>
    <xf numFmtId="49" fontId="26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vertical="top" wrapText="1"/>
    </xf>
    <xf numFmtId="49" fontId="7" fillId="2" borderId="0" xfId="0" applyNumberFormat="1" applyFont="1" applyFill="1" applyAlignment="1" applyProtection="1">
      <alignment horizontal="right" vertical="top" wrapText="1"/>
    </xf>
    <xf numFmtId="0" fontId="20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horizontal="left" vertical="top" wrapText="1"/>
    </xf>
    <xf numFmtId="0" fontId="5" fillId="5" borderId="11" xfId="0" applyFont="1" applyFill="1" applyBorder="1" applyAlignment="1" applyProtection="1">
      <alignment horizontal="left" vertical="top"/>
    </xf>
    <xf numFmtId="0" fontId="18" fillId="5" borderId="3" xfId="0" applyNumberFormat="1" applyFont="1" applyFill="1" applyBorder="1" applyAlignment="1" applyProtection="1">
      <alignment vertical="top"/>
    </xf>
    <xf numFmtId="0" fontId="18" fillId="5" borderId="22" xfId="0" applyNumberFormat="1" applyFont="1" applyFill="1" applyBorder="1" applyAlignment="1" applyProtection="1">
      <alignment vertical="top"/>
    </xf>
    <xf numFmtId="0" fontId="3" fillId="2" borderId="19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left" vertical="top" wrapText="1"/>
    </xf>
    <xf numFmtId="0" fontId="3" fillId="2" borderId="24" xfId="0" applyFont="1" applyFill="1" applyBorder="1" applyAlignment="1" applyProtection="1">
      <alignment horizontal="left" vertical="top" wrapText="1"/>
    </xf>
    <xf numFmtId="3" fontId="18" fillId="2" borderId="19" xfId="0" applyNumberFormat="1" applyFont="1" applyFill="1" applyBorder="1" applyAlignment="1" applyProtection="1">
      <alignment horizontal="left" vertical="top" wrapText="1"/>
    </xf>
    <xf numFmtId="3" fontId="18" fillId="2" borderId="25" xfId="0" applyNumberFormat="1" applyFont="1" applyFill="1" applyBorder="1" applyAlignment="1" applyProtection="1">
      <alignment horizontal="left" vertical="top" wrapText="1"/>
    </xf>
    <xf numFmtId="3" fontId="3" fillId="2" borderId="7" xfId="0" applyNumberFormat="1" applyFont="1" applyFill="1" applyBorder="1" applyAlignment="1" applyProtection="1">
      <alignment horizontal="right" vertical="top" wrapText="1"/>
    </xf>
    <xf numFmtId="3" fontId="4" fillId="2" borderId="2" xfId="0" applyNumberFormat="1" applyFont="1" applyFill="1" applyBorder="1" applyAlignment="1" applyProtection="1">
      <alignment horizontal="right" vertical="top" wrapText="1"/>
    </xf>
    <xf numFmtId="0" fontId="18" fillId="2" borderId="7" xfId="0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0" fontId="18" fillId="2" borderId="4" xfId="0" applyFont="1" applyFill="1" applyBorder="1" applyAlignment="1" applyProtection="1">
      <alignment horizontal="center" vertical="top" wrapText="1"/>
    </xf>
    <xf numFmtId="49" fontId="18" fillId="2" borderId="4" xfId="0" applyNumberFormat="1" applyFont="1" applyFill="1" applyBorder="1" applyAlignment="1" applyProtection="1">
      <alignment horizontal="left" vertical="top" wrapText="1"/>
    </xf>
    <xf numFmtId="49" fontId="18" fillId="2" borderId="17" xfId="0" applyNumberFormat="1" applyFont="1" applyFill="1" applyBorder="1" applyAlignment="1" applyProtection="1">
      <alignment horizontal="left" vertical="top" wrapText="1"/>
    </xf>
    <xf numFmtId="49" fontId="18" fillId="2" borderId="5" xfId="0" applyNumberFormat="1" applyFont="1" applyFill="1" applyBorder="1" applyAlignment="1" applyProtection="1">
      <alignment horizontal="center" vertical="top" wrapText="1"/>
    </xf>
    <xf numFmtId="0" fontId="18" fillId="2" borderId="9" xfId="0" applyFont="1" applyFill="1" applyBorder="1" applyAlignment="1" applyProtection="1">
      <alignment horizontal="center" vertical="top" wrapText="1"/>
    </xf>
    <xf numFmtId="49" fontId="18" fillId="2" borderId="2" xfId="0" applyNumberFormat="1" applyFont="1" applyFill="1" applyBorder="1" applyAlignment="1" applyProtection="1">
      <alignment horizontal="left" vertical="top" wrapText="1"/>
    </xf>
    <xf numFmtId="0" fontId="18" fillId="2" borderId="20" xfId="0" applyFont="1" applyFill="1" applyBorder="1" applyAlignment="1" applyProtection="1">
      <alignment horizontal="left" vertical="top" wrapText="1"/>
    </xf>
    <xf numFmtId="0" fontId="18" fillId="2" borderId="19" xfId="0" applyFont="1" applyFill="1" applyBorder="1" applyAlignment="1" applyProtection="1">
      <alignment horizontal="center" vertical="top" wrapText="1"/>
    </xf>
    <xf numFmtId="0" fontId="18" fillId="2" borderId="23" xfId="0" applyFont="1" applyFill="1" applyBorder="1" applyAlignment="1" applyProtection="1">
      <alignment horizontal="left" vertical="top" wrapText="1"/>
    </xf>
    <xf numFmtId="0" fontId="18" fillId="2" borderId="21" xfId="0" applyFont="1" applyFill="1" applyBorder="1" applyAlignment="1" applyProtection="1">
      <alignment horizontal="left" vertical="top" wrapText="1"/>
    </xf>
    <xf numFmtId="0" fontId="18" fillId="2" borderId="24" xfId="0" applyFont="1" applyFill="1" applyBorder="1" applyAlignment="1" applyProtection="1">
      <alignment horizontal="left" vertical="top" wrapText="1"/>
    </xf>
    <xf numFmtId="3" fontId="18" fillId="2" borderId="18" xfId="0" applyNumberFormat="1" applyFont="1" applyFill="1" applyBorder="1" applyAlignment="1" applyProtection="1">
      <alignment horizontal="left" vertical="top" wrapText="1"/>
    </xf>
    <xf numFmtId="3" fontId="4" fillId="3" borderId="26" xfId="0" applyNumberFormat="1" applyFont="1" applyFill="1" applyBorder="1" applyAlignment="1" applyProtection="1">
      <alignment horizontal="right" vertical="top" wrapText="1"/>
    </xf>
    <xf numFmtId="3" fontId="5" fillId="5" borderId="27" xfId="0" applyNumberFormat="1" applyFont="1" applyFill="1" applyBorder="1" applyAlignment="1" applyProtection="1">
      <alignment vertical="top"/>
    </xf>
    <xf numFmtId="3" fontId="5" fillId="5" borderId="28" xfId="0" applyNumberFormat="1" applyFont="1" applyFill="1" applyBorder="1" applyAlignment="1" applyProtection="1">
      <alignment vertical="top"/>
    </xf>
    <xf numFmtId="3" fontId="22" fillId="2" borderId="10" xfId="0" applyNumberFormat="1" applyFont="1" applyFill="1" applyBorder="1" applyAlignment="1" applyProtection="1">
      <alignment vertical="top"/>
    </xf>
    <xf numFmtId="3" fontId="22" fillId="2" borderId="29" xfId="0" applyNumberFormat="1" applyFont="1" applyFill="1" applyBorder="1" applyAlignment="1" applyProtection="1">
      <alignment vertical="top"/>
    </xf>
    <xf numFmtId="3" fontId="22" fillId="2" borderId="30" xfId="0" applyNumberFormat="1" applyFont="1" applyFill="1" applyBorder="1" applyAlignment="1" applyProtection="1">
      <alignment vertical="top"/>
    </xf>
    <xf numFmtId="3" fontId="22" fillId="2" borderId="31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9" fontId="16" fillId="2" borderId="0" xfId="0" applyNumberFormat="1" applyFont="1" applyFill="1" applyAlignment="1" applyProtection="1">
      <alignment horizontal="center" vertical="top" wrapText="1"/>
    </xf>
    <xf numFmtId="0" fontId="14" fillId="2" borderId="0" xfId="0" applyFont="1" applyFill="1" applyAlignment="1" applyProtection="1">
      <alignment horizontal="center" vertical="top" wrapText="1"/>
    </xf>
    <xf numFmtId="0" fontId="27" fillId="2" borderId="0" xfId="0" applyFont="1" applyFill="1" applyAlignment="1" applyProtection="1">
      <alignment vertical="top" wrapText="1"/>
    </xf>
    <xf numFmtId="1" fontId="7" fillId="2" borderId="0" xfId="0" applyNumberFormat="1" applyFont="1" applyFill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justify" vertical="top" wrapText="1"/>
    </xf>
    <xf numFmtId="1" fontId="7" fillId="2" borderId="0" xfId="0" applyNumberFormat="1" applyFont="1" applyFill="1" applyBorder="1" applyAlignment="1" applyProtection="1">
      <alignment horizontal="left" vertical="top" wrapText="1"/>
    </xf>
    <xf numFmtId="1" fontId="6" fillId="2" borderId="0" xfId="0" applyNumberFormat="1" applyFont="1" applyFill="1" applyBorder="1" applyAlignment="1" applyProtection="1">
      <alignment horizontal="center" vertical="top" wrapText="1"/>
    </xf>
    <xf numFmtId="0" fontId="10" fillId="2" borderId="0" xfId="0" applyNumberFormat="1" applyFont="1" applyFill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0" fontId="10" fillId="2" borderId="0" xfId="0" applyNumberFormat="1" applyFont="1" applyFill="1" applyAlignment="1" applyProtection="1">
      <alignment horizontal="justify" vertical="top" wrapText="1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center" wrapText="1"/>
    </xf>
    <xf numFmtId="0" fontId="28" fillId="2" borderId="0" xfId="0" applyFont="1" applyFill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14" fillId="2" borderId="0" xfId="0" applyNumberFormat="1" applyFont="1" applyFill="1" applyAlignment="1" applyProtection="1">
      <alignment horizontal="center" vertical="top" wrapText="1"/>
    </xf>
    <xf numFmtId="0" fontId="16" fillId="2" borderId="0" xfId="0" applyNumberFormat="1" applyFont="1" applyFill="1" applyAlignment="1" applyProtection="1">
      <alignment horizontal="center" vertical="top" wrapText="1"/>
    </xf>
    <xf numFmtId="0" fontId="6" fillId="2" borderId="0" xfId="0" applyNumberFormat="1" applyFont="1" applyFill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Border="1" applyAlignment="1" applyProtection="1">
      <alignment vertical="top" wrapText="1"/>
    </xf>
    <xf numFmtId="0" fontId="7" fillId="2" borderId="0" xfId="0" applyNumberFormat="1" applyFont="1" applyFill="1" applyAlignment="1" applyProtection="1">
      <alignment vertical="top" wrapText="1"/>
    </xf>
    <xf numFmtId="0" fontId="10" fillId="2" borderId="0" xfId="0" applyNumberFormat="1" applyFont="1" applyFill="1" applyBorder="1" applyAlignment="1" applyProtection="1">
      <alignment horizontal="justify" vertical="top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righ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center" vertical="top" wrapText="1"/>
    </xf>
    <xf numFmtId="0" fontId="7" fillId="2" borderId="16" xfId="0" applyFont="1" applyFill="1" applyBorder="1" applyAlignment="1" applyProtection="1">
      <alignment horizontal="center" vertical="top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33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33" xfId="0" applyNumberFormat="1" applyFont="1" applyFill="1" applyBorder="1" applyAlignment="1" applyProtection="1">
      <alignment horizontal="center" vertical="top" wrapText="1"/>
    </xf>
    <xf numFmtId="0" fontId="7" fillId="2" borderId="34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wrapText="1"/>
    </xf>
    <xf numFmtId="0" fontId="7" fillId="2" borderId="34" xfId="0" applyFont="1" applyFill="1" applyBorder="1" applyAlignment="1" applyProtection="1">
      <alignment horizontal="center" vertical="top" wrapText="1"/>
    </xf>
    <xf numFmtId="0" fontId="7" fillId="2" borderId="8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wrapText="1"/>
    </xf>
    <xf numFmtId="0" fontId="7" fillId="2" borderId="34" xfId="0" applyNumberFormat="1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top" wrapText="1"/>
    </xf>
    <xf numFmtId="0" fontId="7" fillId="2" borderId="35" xfId="0" applyFont="1" applyFill="1" applyBorder="1" applyAlignment="1" applyProtection="1">
      <alignment horizontal="center" vertical="top" wrapText="1"/>
    </xf>
    <xf numFmtId="4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vertical="top" wrapText="1"/>
    </xf>
    <xf numFmtId="0" fontId="3" fillId="2" borderId="8" xfId="0" applyFont="1" applyFill="1" applyBorder="1" applyAlignment="1" applyProtection="1">
      <alignment horizontal="center" vertical="top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top" wrapText="1"/>
    </xf>
    <xf numFmtId="0" fontId="7" fillId="2" borderId="16" xfId="0" applyNumberFormat="1" applyFont="1" applyFill="1" applyBorder="1" applyAlignment="1" applyProtection="1">
      <alignment horizontal="center" vertical="top" wrapText="1"/>
    </xf>
    <xf numFmtId="3" fontId="7" fillId="0" borderId="0" xfId="0" applyNumberFormat="1" applyFont="1" applyFill="1" applyAlignment="1" applyProtection="1">
      <alignment horizontal="left" vertical="top" wrapText="1"/>
    </xf>
    <xf numFmtId="3" fontId="7" fillId="0" borderId="0" xfId="0" applyNumberFormat="1" applyFont="1" applyFill="1" applyAlignment="1" applyProtection="1">
      <alignment vertical="top" wrapText="1"/>
    </xf>
    <xf numFmtId="0" fontId="6" fillId="0" borderId="0" xfId="0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vertical="top" wrapText="1"/>
    </xf>
    <xf numFmtId="0" fontId="7" fillId="2" borderId="8" xfId="0" applyFont="1" applyFill="1" applyBorder="1" applyAlignment="1" applyProtection="1">
      <alignment horizontal="center" wrapText="1"/>
    </xf>
    <xf numFmtId="1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4" fillId="3" borderId="22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right" vertical="top"/>
    </xf>
    <xf numFmtId="49" fontId="3" fillId="2" borderId="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3" fontId="3" fillId="2" borderId="28" xfId="0" applyNumberFormat="1" applyFont="1" applyFill="1" applyBorder="1" applyAlignment="1" applyProtection="1">
      <alignment horizontal="left" vertical="top"/>
    </xf>
    <xf numFmtId="3" fontId="4" fillId="3" borderId="28" xfId="0" applyNumberFormat="1" applyFont="1" applyFill="1" applyBorder="1" applyAlignment="1" applyProtection="1">
      <alignment horizontal="left" vertical="top" wrapText="1"/>
    </xf>
    <xf numFmtId="0" fontId="7" fillId="2" borderId="35" xfId="0" applyFont="1" applyFill="1" applyBorder="1" applyAlignment="1" applyProtection="1">
      <alignment horizontal="center" vertical="center" wrapText="1"/>
    </xf>
    <xf numFmtId="3" fontId="3" fillId="2" borderId="27" xfId="0" applyNumberFormat="1" applyFont="1" applyFill="1" applyBorder="1" applyAlignment="1" applyProtection="1">
      <alignment horizontal="right" vertical="top"/>
    </xf>
    <xf numFmtId="3" fontId="3" fillId="2" borderId="22" xfId="0" applyNumberFormat="1" applyFont="1" applyFill="1" applyBorder="1" applyAlignment="1" applyProtection="1">
      <alignment horizontal="left" vertical="top"/>
    </xf>
    <xf numFmtId="3" fontId="4" fillId="3" borderId="27" xfId="0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center" vertical="top"/>
    </xf>
    <xf numFmtId="3" fontId="3" fillId="2" borderId="36" xfId="0" applyNumberFormat="1" applyFont="1" applyFill="1" applyBorder="1" applyAlignment="1" applyProtection="1">
      <alignment vertical="top"/>
    </xf>
    <xf numFmtId="3" fontId="3" fillId="2" borderId="33" xfId="0" applyNumberFormat="1" applyFont="1" applyFill="1" applyBorder="1" applyAlignment="1" applyProtection="1">
      <alignment vertical="top"/>
    </xf>
    <xf numFmtId="3" fontId="3" fillId="2" borderId="37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30" fillId="2" borderId="8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vertical="top" wrapText="1"/>
    </xf>
    <xf numFmtId="3" fontId="3" fillId="2" borderId="8" xfId="0" applyNumberFormat="1" applyFont="1" applyFill="1" applyBorder="1" applyAlignment="1" applyProtection="1">
      <alignment horizontal="center" vertical="top"/>
    </xf>
    <xf numFmtId="3" fontId="3" fillId="2" borderId="38" xfId="0" applyNumberFormat="1" applyFont="1" applyFill="1" applyBorder="1" applyAlignment="1" applyProtection="1">
      <alignment vertical="top"/>
    </xf>
    <xf numFmtId="3" fontId="3" fillId="2" borderId="16" xfId="0" applyNumberFormat="1" applyFont="1" applyFill="1" applyBorder="1" applyAlignment="1" applyProtection="1">
      <alignment horizontal="right" vertical="top" wrapText="1"/>
    </xf>
    <xf numFmtId="3" fontId="3" fillId="2" borderId="8" xfId="0" applyNumberFormat="1" applyFont="1" applyFill="1" applyBorder="1" applyAlignment="1" applyProtection="1">
      <alignment horizontal="right" vertical="top"/>
    </xf>
    <xf numFmtId="3" fontId="3" fillId="2" borderId="4" xfId="0" applyNumberFormat="1" applyFont="1" applyFill="1" applyBorder="1" applyAlignment="1" applyProtection="1">
      <alignment horizontal="center" vertical="top"/>
    </xf>
    <xf numFmtId="3" fontId="3" fillId="2" borderId="16" xfId="0" applyNumberFormat="1" applyFont="1" applyFill="1" applyBorder="1" applyAlignment="1" applyProtection="1">
      <alignment horizontal="right" vertical="top"/>
    </xf>
    <xf numFmtId="3" fontId="3" fillId="2" borderId="35" xfId="0" applyNumberFormat="1" applyFont="1" applyFill="1" applyBorder="1" applyAlignment="1" applyProtection="1">
      <alignment vertical="top"/>
    </xf>
    <xf numFmtId="4" fontId="6" fillId="2" borderId="35" xfId="0" applyNumberFormat="1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top" wrapText="1"/>
    </xf>
    <xf numFmtId="0" fontId="7" fillId="2" borderId="35" xfId="0" applyFont="1" applyFill="1" applyBorder="1" applyAlignment="1" applyProtection="1">
      <alignment vertical="top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16" xfId="0" applyNumberFormat="1" applyFont="1" applyFill="1" applyBorder="1" applyAlignment="1" applyProtection="1">
      <alignment vertical="top"/>
    </xf>
    <xf numFmtId="3" fontId="3" fillId="2" borderId="5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Alignment="1" applyProtection="1">
      <alignment horizontal="left" vertical="top" wrapText="1"/>
    </xf>
    <xf numFmtId="3" fontId="18" fillId="2" borderId="19" xfId="0" applyNumberFormat="1" applyFont="1" applyFill="1" applyBorder="1" applyAlignment="1" applyProtection="1">
      <alignment horizontal="right" vertical="top" wrapText="1"/>
    </xf>
    <xf numFmtId="3" fontId="18" fillId="2" borderId="8" xfId="0" applyNumberFormat="1" applyFont="1" applyFill="1" applyBorder="1" applyAlignment="1" applyProtection="1">
      <alignment horizontal="right" vertical="top" wrapText="1"/>
    </xf>
    <xf numFmtId="3" fontId="18" fillId="2" borderId="20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49" fontId="7" fillId="2" borderId="48" xfId="0" applyNumberFormat="1" applyFont="1" applyFill="1" applyBorder="1" applyAlignment="1" applyProtection="1">
      <alignment horizontal="center" vertical="center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2" borderId="0" xfId="0" applyFont="1" applyFill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7" fillId="4" borderId="12" xfId="0" applyNumberFormat="1" applyFont="1" applyFill="1" applyBorder="1" applyAlignment="1" applyProtection="1">
      <alignment horizontal="left" vertical="top" wrapText="1"/>
      <protection locked="0"/>
    </xf>
    <xf numFmtId="49" fontId="9" fillId="2" borderId="0" xfId="0" applyNumberFormat="1" applyFont="1" applyFill="1" applyAlignment="1" applyProtection="1">
      <alignment horizontal="right" vertical="top" wrapText="1"/>
    </xf>
    <xf numFmtId="0" fontId="9" fillId="2" borderId="0" xfId="0" applyFont="1" applyFill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49" fontId="34" fillId="2" borderId="0" xfId="0" applyNumberFormat="1" applyFont="1" applyFill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7" fillId="8" borderId="2" xfId="0" applyFont="1" applyFill="1" applyBorder="1" applyAlignment="1" applyProtection="1">
      <alignment horizontal="left" vertical="top" wrapText="1"/>
    </xf>
    <xf numFmtId="49" fontId="7" fillId="4" borderId="2" xfId="0" applyNumberFormat="1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left" vertical="top" wrapText="1"/>
    </xf>
    <xf numFmtId="49" fontId="16" fillId="2" borderId="0" xfId="0" applyNumberFormat="1" applyFont="1" applyFill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Alignment="1" applyProtection="1">
      <alignment horizontal="left" wrapText="1"/>
    </xf>
    <xf numFmtId="49" fontId="6" fillId="2" borderId="8" xfId="0" applyNumberFormat="1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9" fontId="7" fillId="2" borderId="2" xfId="0" applyNumberFormat="1" applyFont="1" applyFill="1" applyBorder="1" applyAlignment="1" applyProtection="1">
      <alignment horizontal="left" vertical="top" wrapText="1"/>
    </xf>
    <xf numFmtId="49" fontId="7" fillId="2" borderId="16" xfId="0" applyNumberFormat="1" applyFont="1" applyFill="1" applyBorder="1" applyAlignment="1" applyProtection="1">
      <alignment horizontal="left" vertical="top" wrapText="1"/>
    </xf>
    <xf numFmtId="3" fontId="7" fillId="4" borderId="8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left" vertical="top" wrapText="1"/>
    </xf>
    <xf numFmtId="3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right" vertical="top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left" vertical="top" wrapText="1"/>
      <protection locked="0"/>
    </xf>
    <xf numFmtId="0" fontId="7" fillId="4" borderId="21" xfId="0" applyFont="1" applyFill="1" applyBorder="1" applyAlignment="1" applyProtection="1">
      <alignment horizontal="left" vertical="top" wrapText="1"/>
      <protection locked="0"/>
    </xf>
    <xf numFmtId="0" fontId="7" fillId="4" borderId="40" xfId="0" applyFont="1" applyFill="1" applyBorder="1" applyAlignment="1" applyProtection="1">
      <alignment horizontal="left" vertical="top" wrapText="1"/>
      <protection locked="0"/>
    </xf>
    <xf numFmtId="0" fontId="7" fillId="4" borderId="35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41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4" borderId="39" xfId="0" applyFont="1" applyFill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7" fillId="4" borderId="12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16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Alignment="1" applyProtection="1">
      <alignment horizontal="left" vertical="top" wrapText="1"/>
    </xf>
    <xf numFmtId="0" fontId="30" fillId="2" borderId="0" xfId="0" applyFont="1" applyFill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top" wrapText="1"/>
    </xf>
    <xf numFmtId="49" fontId="10" fillId="2" borderId="0" xfId="0" applyNumberFormat="1" applyFont="1" applyFill="1" applyAlignment="1" applyProtection="1">
      <alignment horizontal="justify" vertical="top" wrapText="1"/>
    </xf>
    <xf numFmtId="49" fontId="7" fillId="4" borderId="12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left" vertical="top" wrapText="1"/>
    </xf>
    <xf numFmtId="0" fontId="5" fillId="5" borderId="11" xfId="0" applyFont="1" applyFill="1" applyBorder="1" applyAlignment="1" applyProtection="1">
      <alignment horizontal="right" vertical="top"/>
    </xf>
    <xf numFmtId="0" fontId="5" fillId="5" borderId="3" xfId="0" applyFont="1" applyFill="1" applyBorder="1" applyAlignment="1" applyProtection="1">
      <alignment horizontal="right" vertical="top"/>
    </xf>
    <xf numFmtId="0" fontId="5" fillId="5" borderId="22" xfId="0" applyFont="1" applyFill="1" applyBorder="1" applyAlignment="1" applyProtection="1">
      <alignment horizontal="right" vertical="top"/>
    </xf>
    <xf numFmtId="0" fontId="24" fillId="2" borderId="0" xfId="0" applyFont="1" applyFill="1" applyBorder="1" applyAlignment="1" applyProtection="1">
      <alignment horizontal="left" wrapText="1"/>
    </xf>
    <xf numFmtId="0" fontId="24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3" fillId="4" borderId="50" xfId="0" applyFont="1" applyFill="1" applyBorder="1" applyAlignment="1" applyProtection="1">
      <alignment horizontal="center" vertical="top" wrapText="1"/>
      <protection locked="0"/>
    </xf>
    <xf numFmtId="0" fontId="3" fillId="4" borderId="46" xfId="0" applyFont="1" applyFill="1" applyBorder="1" applyAlignment="1" applyProtection="1">
      <alignment horizontal="center" vertical="top" wrapText="1"/>
      <protection locked="0"/>
    </xf>
    <xf numFmtId="0" fontId="3" fillId="4" borderId="47" xfId="0" applyFont="1" applyFill="1" applyBorder="1" applyAlignment="1" applyProtection="1">
      <alignment horizontal="center" vertical="top" wrapText="1"/>
      <protection locked="0"/>
    </xf>
    <xf numFmtId="0" fontId="3" fillId="3" borderId="2" xfId="0" applyNumberFormat="1" applyFont="1" applyFill="1" applyBorder="1" applyAlignment="1" applyProtection="1">
      <alignment horizontal="left" vertical="top"/>
    </xf>
    <xf numFmtId="0" fontId="4" fillId="3" borderId="11" xfId="0" applyFont="1" applyFill="1" applyBorder="1" applyAlignment="1" applyProtection="1">
      <alignment horizontal="right" vertical="top" wrapText="1"/>
    </xf>
    <xf numFmtId="0" fontId="4" fillId="3" borderId="3" xfId="0" applyFont="1" applyFill="1" applyBorder="1" applyAlignment="1" applyProtection="1">
      <alignment horizontal="right" vertical="top" wrapText="1"/>
    </xf>
    <xf numFmtId="0" fontId="22" fillId="2" borderId="45" xfId="0" applyFont="1" applyFill="1" applyBorder="1" applyAlignment="1" applyProtection="1">
      <alignment horizontal="right" vertical="top"/>
    </xf>
    <xf numFmtId="0" fontId="22" fillId="2" borderId="46" xfId="0" applyFont="1" applyFill="1" applyBorder="1" applyAlignment="1" applyProtection="1">
      <alignment horizontal="right" vertical="top"/>
    </xf>
    <xf numFmtId="0" fontId="22" fillId="2" borderId="47" xfId="0" applyFont="1" applyFill="1" applyBorder="1" applyAlignment="1" applyProtection="1">
      <alignment horizontal="right" vertical="top"/>
    </xf>
    <xf numFmtId="0" fontId="3" fillId="4" borderId="45" xfId="0" applyNumberFormat="1" applyFont="1" applyFill="1" applyBorder="1" applyAlignment="1" applyProtection="1">
      <alignment horizontal="center" vertical="top" wrapText="1"/>
      <protection locked="0"/>
    </xf>
    <xf numFmtId="0" fontId="3" fillId="4" borderId="46" xfId="0" applyNumberFormat="1" applyFont="1" applyFill="1" applyBorder="1" applyAlignment="1" applyProtection="1">
      <alignment horizontal="center" vertical="top" wrapText="1"/>
      <protection locked="0"/>
    </xf>
    <xf numFmtId="0" fontId="3" fillId="4" borderId="47" xfId="0" applyNumberFormat="1" applyFont="1" applyFill="1" applyBorder="1" applyAlignment="1" applyProtection="1">
      <alignment horizontal="center" vertical="top" wrapText="1"/>
      <protection locked="0"/>
    </xf>
    <xf numFmtId="0" fontId="4" fillId="3" borderId="22" xfId="0" applyFont="1" applyFill="1" applyBorder="1" applyAlignment="1" applyProtection="1">
      <alignment horizontal="right" vertical="top" wrapText="1"/>
    </xf>
    <xf numFmtId="0" fontId="3" fillId="2" borderId="11" xfId="0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right" vertical="top"/>
    </xf>
    <xf numFmtId="0" fontId="3" fillId="3" borderId="12" xfId="0" applyNumberFormat="1" applyFont="1" applyFill="1" applyBorder="1" applyAlignment="1" applyProtection="1">
      <alignment horizontal="left" vertical="top" wrapText="1"/>
    </xf>
    <xf numFmtId="0" fontId="16" fillId="2" borderId="0" xfId="0" applyFont="1" applyFill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22" xfId="0" applyFont="1" applyFill="1" applyBorder="1" applyAlignment="1" applyProtection="1">
      <alignment horizontal="center" vertical="top" wrapText="1"/>
    </xf>
    <xf numFmtId="0" fontId="18" fillId="5" borderId="3" xfId="0" applyNumberFormat="1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top"/>
    </xf>
    <xf numFmtId="0" fontId="22" fillId="2" borderId="42" xfId="0" applyFont="1" applyFill="1" applyBorder="1" applyAlignment="1" applyProtection="1">
      <alignment horizontal="right" vertical="top"/>
    </xf>
    <xf numFmtId="0" fontId="22" fillId="2" borderId="43" xfId="0" applyFont="1" applyFill="1" applyBorder="1" applyAlignment="1" applyProtection="1">
      <alignment horizontal="right" vertical="top"/>
    </xf>
    <xf numFmtId="0" fontId="22" fillId="2" borderId="44" xfId="0" applyFont="1" applyFill="1" applyBorder="1" applyAlignment="1" applyProtection="1">
      <alignment horizontal="right" vertical="top"/>
    </xf>
    <xf numFmtId="0" fontId="18" fillId="5" borderId="22" xfId="0" applyNumberFormat="1" applyFont="1" applyFill="1" applyBorder="1" applyAlignment="1" applyProtection="1">
      <alignment horizontal="left" vertical="top"/>
    </xf>
    <xf numFmtId="1" fontId="7" fillId="4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16" xfId="0" applyNumberFormat="1" applyFont="1" applyFill="1" applyBorder="1" applyAlignment="1" applyProtection="1">
      <alignment horizontal="left" vertical="center" wrapText="1"/>
    </xf>
    <xf numFmtId="49" fontId="31" fillId="5" borderId="1" xfId="0" applyNumberFormat="1" applyFont="1" applyFill="1" applyBorder="1" applyAlignment="1" applyProtection="1">
      <alignment horizontal="left" vertical="center" wrapText="1"/>
    </xf>
    <xf numFmtId="49" fontId="31" fillId="5" borderId="2" xfId="0" applyNumberFormat="1" applyFont="1" applyFill="1" applyBorder="1" applyAlignment="1" applyProtection="1">
      <alignment horizontal="left" vertical="center" wrapText="1"/>
    </xf>
    <xf numFmtId="49" fontId="6" fillId="2" borderId="8" xfId="0" applyNumberFormat="1" applyFont="1" applyFill="1" applyBorder="1" applyAlignment="1" applyProtection="1">
      <alignment horizontal="left" vertical="center" wrapText="1"/>
    </xf>
    <xf numFmtId="164" fontId="7" fillId="3" borderId="8" xfId="0" applyNumberFormat="1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right" vertical="center" wrapText="1"/>
    </xf>
    <xf numFmtId="49" fontId="6" fillId="2" borderId="1" xfId="0" applyNumberFormat="1" applyFont="1" applyFill="1" applyBorder="1" applyAlignment="1" applyProtection="1">
      <alignment horizontal="right" vertical="center" wrapText="1"/>
    </xf>
    <xf numFmtId="49" fontId="6" fillId="2" borderId="2" xfId="0" applyNumberFormat="1" applyFont="1" applyFill="1" applyBorder="1" applyAlignment="1" applyProtection="1">
      <alignment horizontal="right" vertical="center" wrapText="1"/>
    </xf>
    <xf numFmtId="49" fontId="6" fillId="2" borderId="16" xfId="0" applyNumberFormat="1" applyFont="1" applyFill="1" applyBorder="1" applyAlignment="1" applyProtection="1">
      <alignment horizontal="right" vertical="center" wrapText="1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9" fontId="31" fillId="5" borderId="2" xfId="0" applyNumberFormat="1" applyFont="1" applyFill="1" applyBorder="1" applyAlignment="1" applyProtection="1">
      <alignment horizontal="center" vertical="center" wrapText="1"/>
    </xf>
    <xf numFmtId="49" fontId="31" fillId="5" borderId="16" xfId="0" applyNumberFormat="1" applyFont="1" applyFill="1" applyBorder="1" applyAlignment="1" applyProtection="1">
      <alignment horizontal="center" vertical="center" wrapText="1"/>
    </xf>
    <xf numFmtId="49" fontId="32" fillId="4" borderId="1" xfId="0" applyNumberFormat="1" applyFont="1" applyFill="1" applyBorder="1" applyAlignment="1" applyProtection="1">
      <alignment horizontal="left" vertical="top" wrapText="1"/>
      <protection locked="0"/>
    </xf>
    <xf numFmtId="49" fontId="32" fillId="4" borderId="2" xfId="0" applyNumberFormat="1" applyFont="1" applyFill="1" applyBorder="1" applyAlignment="1" applyProtection="1">
      <alignment horizontal="left" vertical="top" wrapText="1"/>
      <protection locked="0"/>
    </xf>
    <xf numFmtId="49" fontId="32" fillId="4" borderId="16" xfId="0" applyNumberFormat="1" applyFont="1" applyFill="1" applyBorder="1" applyAlignment="1" applyProtection="1">
      <alignment horizontal="left" vertical="top" wrapText="1"/>
      <protection locked="0"/>
    </xf>
    <xf numFmtId="49" fontId="32" fillId="3" borderId="8" xfId="0" applyNumberFormat="1" applyFont="1" applyFill="1" applyBorder="1" applyAlignment="1" applyProtection="1">
      <alignment horizontal="center" vertical="center" wrapText="1"/>
    </xf>
    <xf numFmtId="0" fontId="32" fillId="3" borderId="8" xfId="0" applyNumberFormat="1" applyFont="1" applyFill="1" applyBorder="1" applyAlignment="1" applyProtection="1">
      <alignment horizontal="center" vertical="center" wrapText="1"/>
    </xf>
    <xf numFmtId="49" fontId="33" fillId="5" borderId="1" xfId="0" applyNumberFormat="1" applyFont="1" applyFill="1" applyBorder="1" applyAlignment="1" applyProtection="1">
      <alignment horizontal="left" vertical="center" wrapText="1"/>
    </xf>
    <xf numFmtId="49" fontId="33" fillId="5" borderId="2" xfId="0" applyNumberFormat="1" applyFont="1" applyFill="1" applyBorder="1" applyAlignment="1" applyProtection="1">
      <alignment horizontal="left" vertical="center" wrapText="1"/>
    </xf>
    <xf numFmtId="49" fontId="33" fillId="5" borderId="16" xfId="0" applyNumberFormat="1" applyFont="1" applyFill="1" applyBorder="1" applyAlignment="1" applyProtection="1">
      <alignment horizontal="left" vertical="center" wrapText="1"/>
    </xf>
    <xf numFmtId="49" fontId="31" fillId="5" borderId="8" xfId="0" applyNumberFormat="1" applyFont="1" applyFill="1" applyBorder="1" applyAlignment="1" applyProtection="1">
      <alignment horizontal="center" vertical="center" wrapText="1"/>
    </xf>
    <xf numFmtId="49" fontId="31" fillId="5" borderId="1" xfId="0" applyNumberFormat="1" applyFont="1" applyFill="1" applyBorder="1" applyAlignment="1" applyProtection="1">
      <alignment horizontal="center" vertical="center" wrapText="1"/>
    </xf>
    <xf numFmtId="49" fontId="3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49" fontId="31" fillId="5" borderId="8" xfId="0" applyNumberFormat="1" applyFont="1" applyFill="1" applyBorder="1" applyAlignment="1" applyProtection="1">
      <alignment horizontal="left" vertical="center" wrapText="1"/>
    </xf>
    <xf numFmtId="0" fontId="6" fillId="2" borderId="12" xfId="0" applyNumberFormat="1" applyFont="1" applyFill="1" applyBorder="1" applyAlignment="1" applyProtection="1">
      <alignment horizontal="left" vertical="center" wrapText="1"/>
    </xf>
    <xf numFmtId="0" fontId="7" fillId="3" borderId="12" xfId="0" applyNumberFormat="1" applyFont="1" applyFill="1" applyBorder="1" applyAlignment="1" applyProtection="1">
      <alignment horizontal="left" vertical="center" wrapText="1"/>
    </xf>
    <xf numFmtId="49" fontId="31" fillId="5" borderId="23" xfId="0" applyNumberFormat="1" applyFont="1" applyFill="1" applyBorder="1" applyAlignment="1" applyProtection="1">
      <alignment horizontal="left" vertical="center" wrapText="1"/>
    </xf>
    <xf numFmtId="49" fontId="31" fillId="5" borderId="21" xfId="0" applyNumberFormat="1" applyFont="1" applyFill="1" applyBorder="1" applyAlignment="1" applyProtection="1">
      <alignment horizontal="left" vertical="center" wrapText="1"/>
    </xf>
    <xf numFmtId="49" fontId="31" fillId="5" borderId="40" xfId="0" applyNumberFormat="1" applyFont="1" applyFill="1" applyBorder="1" applyAlignment="1" applyProtection="1">
      <alignment horizontal="left" vertical="center" wrapText="1"/>
    </xf>
    <xf numFmtId="49" fontId="31" fillId="5" borderId="4" xfId="0" applyNumberFormat="1" applyFont="1" applyFill="1" applyBorder="1" applyAlignment="1" applyProtection="1">
      <alignment horizontal="left" vertical="center" wrapText="1"/>
    </xf>
    <xf numFmtId="49" fontId="31" fillId="5" borderId="12" xfId="0" applyNumberFormat="1" applyFont="1" applyFill="1" applyBorder="1" applyAlignment="1" applyProtection="1">
      <alignment horizontal="left" vertical="center" wrapText="1"/>
    </xf>
    <xf numFmtId="49" fontId="31" fillId="5" borderId="39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0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/>
    </xf>
    <xf numFmtId="0" fontId="31" fillId="5" borderId="8" xfId="0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right" vertical="center" wrapText="1"/>
    </xf>
    <xf numFmtId="49" fontId="6" fillId="3" borderId="2" xfId="0" applyNumberFormat="1" applyFont="1" applyFill="1" applyBorder="1" applyAlignment="1" applyProtection="1">
      <alignment horizontal="right" vertical="center" wrapText="1"/>
    </xf>
    <xf numFmtId="49" fontId="6" fillId="3" borderId="16" xfId="0" applyNumberFormat="1" applyFont="1" applyFill="1" applyBorder="1" applyAlignment="1" applyProtection="1">
      <alignment horizontal="righ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6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Protection="1"/>
    <xf numFmtId="0" fontId="0" fillId="0" borderId="40" xfId="0" applyBorder="1" applyProtection="1"/>
    <xf numFmtId="0" fontId="0" fillId="0" borderId="35" xfId="0" applyBorder="1" applyProtection="1"/>
    <xf numFmtId="0" fontId="0" fillId="0" borderId="0" xfId="0" applyBorder="1" applyProtection="1"/>
    <xf numFmtId="0" fontId="0" fillId="0" borderId="41" xfId="0" applyBorder="1" applyProtection="1"/>
    <xf numFmtId="0" fontId="7" fillId="2" borderId="8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0" fillId="0" borderId="8" xfId="0" applyBorder="1" applyProtection="1"/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32" fillId="3" borderId="12" xfId="0" applyNumberFormat="1" applyFont="1" applyFill="1" applyBorder="1" applyAlignment="1" applyProtection="1">
      <alignment horizontal="left" vertical="center" wrapText="1"/>
    </xf>
    <xf numFmtId="0" fontId="32" fillId="3" borderId="2" xfId="0" applyNumberFormat="1" applyFont="1" applyFill="1" applyBorder="1" applyAlignment="1" applyProtection="1">
      <alignment horizontal="left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36</xdr:row>
      <xdr:rowOff>57150</xdr:rowOff>
    </xdr:from>
    <xdr:to>
      <xdr:col>47</xdr:col>
      <xdr:colOff>123825</xdr:colOff>
      <xdr:row>38</xdr:row>
      <xdr:rowOff>190500</xdr:rowOff>
    </xdr:to>
    <xdr:sp macro="" textlink="">
      <xdr:nvSpPr>
        <xdr:cNvPr id="6614" name="Text Box 20"/>
        <xdr:cNvSpPr txBox="1">
          <a:spLocks noChangeArrowheads="1"/>
        </xdr:cNvSpPr>
      </xdr:nvSpPr>
      <xdr:spPr bwMode="auto">
        <a:xfrm>
          <a:off x="561975" y="15840075"/>
          <a:ext cx="734377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az első találkozás ideje alatt sorra kerülő tevékenységekkel az utazás kezdő időpontjától a hazaérkezésig számítva.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 által tervezett együttműködés első utazása 10 napnál hosszabb, kérjük, ezt jelezze az Emberi Erőforrás Támogatáskezelő munkatársainak e-mailben vagy telefonon. Amennyiben az Ön által tervezett együttműködés első utazása 10 napnál rövidebb, csak a megfelelő napokat töltse ki, a táblázat többi részét hagyja üresen.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Az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válassza ki a dátumot. A kezdő időpont automatikusan megjelenik, ha előzőleg kitöltötte a 4.3. sz.,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Az első utazás kezdő időpontja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mezőt.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adja meg a település nevét és a tevékenység pontos helyszínét (a településen belül)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Település/Helyszín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mezőkben. Ha a tevékenységek között utazás is szerepel, akkor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 c.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mezőbe az indulási és az érkezési pontot írja be (pl. Budapest – Kolozsvár). Amennyiben a tevékenység több településen/helyszínen zajlik, minden olyan település/helyszín nevét adja meg, ahol valamilyen tevékenység történik.  Ezt követően mutassa be a tevékenység tartalmát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részt vevő diákok tevékenységének bemutatása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mezőben. A legördülő menüből válassza ki, hogy kik vesznek részt a tevékenységben, valamint, hogy az adott tevékenység megfelel-e a pályázati felhívás 8.4. pontjában megfogalmazott szempontoknak. </a:t>
          </a: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FIGYELEM!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Amennyiben a legördülő menüből kiválasztotta, hogy a tevékenység adott szempontnak megfelel, a tevékenység szöveges leírásában be kell mutatnia, hogy a tevékenység során az adott szempont hogyan érvényesül.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36</xdr:row>
      <xdr:rowOff>57150</xdr:rowOff>
    </xdr:from>
    <xdr:to>
      <xdr:col>43</xdr:col>
      <xdr:colOff>123825</xdr:colOff>
      <xdr:row>38</xdr:row>
      <xdr:rowOff>190500</xdr:rowOff>
    </xdr:to>
    <xdr:sp macro="" textlink="">
      <xdr:nvSpPr>
        <xdr:cNvPr id="14337" name="Text Box 20"/>
        <xdr:cNvSpPr txBox="1">
          <a:spLocks noChangeArrowheads="1"/>
        </xdr:cNvSpPr>
      </xdr:nvSpPr>
      <xdr:spPr bwMode="auto">
        <a:xfrm>
          <a:off x="561975" y="15840075"/>
          <a:ext cx="734377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Töltse ki az alábbi táblázatot a második találkozás ideje alatt sorra kerülő tevékenységekkel az utazás kezdő időpontjától a hazaérkezésig számítva.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táblázatba legfeljebb 10 nap tevékenységeit lehet beírni. Amennyiben az Ön által tervezett együttműködés második utazása 10 napnál hosszabb, kérjük, ezt jelezze az Emberi Erőforrás Támogatáskezelő munkatársainak e-mailben vagy telefonon. Amennyiben az Ön által tervezett együttműködés második utazása 10 napnál rövidebb, csak a megfelelő napokat töltse ki, a táblázat többi részét hagyja üresen.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Az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első oszlopban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válassza ki a dátumot. A kezdő időpont automatikusan megjelenik, ha előzőleg kitöltötte a 5.3. sz.,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második utazás kezdő időpontja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mezőt.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</a:t>
          </a: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második oszlopban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adja meg a település nevét és a tevékenység pontos helyszínét (a településen belül)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Település/Helyszín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mezőkben. Ha a tevékenységek között utazás is szerepel, akkor a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Település c. 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mezőbe az indulási és az érkezési pontot írja be (pl. Budapest – Kolozsvár). Amennyiben a tevékenység több településen/helyszínen zajlik, minden olyan település/helyszín nevét adja meg, ahol valamilyen tevékenység történik.  Ezt követően mutassa be a tevékenység tartalmát </a:t>
          </a:r>
          <a:r>
            <a:rPr lang="hu-HU" sz="900" b="0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részt vevő diákok tevékenységének bemutatása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c. mezőben. A legördülő menüből válassza ki, hogy kik vesznek részt a tevékenységben, amennyiben releváns, részt vesz-e a bevont külső szakértő, valamint, hogy az adott tevékenység megfelel-e a pályázati felhívás 8.4. pontjában megfogalmazott szempontoknak. </a:t>
          </a:r>
        </a:p>
        <a:p>
          <a:pPr algn="just" rtl="0">
            <a:defRPr sz="1000"/>
          </a:pPr>
          <a:r>
            <a:rPr lang="hu-HU" sz="9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FIGYELEM!</a:t>
          </a:r>
          <a:r>
            <a:rPr lang="hu-HU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Amennyiben a legördülő menüből kiválasztotta, hogy a tevékenység adott szempontnak megfelel, a tevékenység szöveges leírásában be kell mutatnia, hogy a tevékenység során az adott szempont hogyan érvényesül. </a:t>
          </a: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just" rtl="0">
            <a:defRPr sz="1000"/>
          </a:pPr>
          <a:endParaRPr lang="hu-HU" sz="9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F21"/>
  <sheetViews>
    <sheetView tabSelected="1" view="pageBreakPreview" zoomScaleNormal="100" zoomScaleSheetLayoutView="100" workbookViewId="0">
      <selection activeCell="X14" sqref="X14:AR14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2" width="2.7109375" style="1" customWidth="1"/>
    <col min="43" max="43" width="2.7109375" style="1" hidden="1" customWidth="1"/>
    <col min="44" max="44" width="4" style="1" hidden="1" customWidth="1"/>
    <col min="45" max="46" width="15.7109375" style="1" hidden="1" customWidth="1"/>
    <col min="47" max="47" width="15.7109375" style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3" width="9.140625" style="1"/>
    <col min="54" max="56" width="0" style="1" hidden="1" customWidth="1"/>
    <col min="57" max="84" width="9.140625" style="1" hidden="1" customWidth="1"/>
    <col min="85" max="156" width="9.140625" style="1" customWidth="1"/>
    <col min="157" max="16384" width="9.140625" style="1"/>
  </cols>
  <sheetData>
    <row r="1" spans="1:8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31"/>
      <c r="AT1" s="131"/>
      <c r="AU1" s="131"/>
    </row>
    <row r="2" spans="1:83" ht="20.100000000000001" customHeight="1" x14ac:dyDescent="0.2">
      <c r="A2" s="271" t="s">
        <v>728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131"/>
      <c r="AT2" s="131"/>
      <c r="AU2" s="131"/>
    </row>
    <row r="3" spans="1:83" ht="20.100000000000001" customHeight="1" x14ac:dyDescent="0.2"/>
    <row r="4" spans="1:83" ht="20.100000000000001" customHeight="1" x14ac:dyDescent="0.2">
      <c r="A4" s="260" t="s">
        <v>819</v>
      </c>
      <c r="B4" s="260"/>
      <c r="C4" s="260"/>
      <c r="D4" s="261" t="s">
        <v>823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135"/>
      <c r="AT4" s="135"/>
      <c r="AU4" s="135"/>
      <c r="AW4" s="2"/>
      <c r="AX4" s="1"/>
      <c r="AY4" s="3"/>
      <c r="AZ4" s="1"/>
    </row>
    <row r="5" spans="1:83" ht="24.75" customHeight="1" x14ac:dyDescent="0.2">
      <c r="A5" s="257"/>
      <c r="B5" s="257"/>
      <c r="C5" s="257"/>
      <c r="D5" s="257"/>
      <c r="E5" s="257"/>
      <c r="AS5" s="6"/>
      <c r="AT5" s="6"/>
      <c r="AU5" s="6"/>
    </row>
    <row r="6" spans="1:83" ht="14.1" customHeight="1" x14ac:dyDescent="0.2">
      <c r="A6" s="262" t="s">
        <v>820</v>
      </c>
      <c r="B6" s="262"/>
      <c r="C6" s="262"/>
      <c r="D6" s="263" t="s">
        <v>159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4"/>
      <c r="AT6" s="4"/>
      <c r="AU6" s="4"/>
    </row>
    <row r="7" spans="1:83" ht="14.1" customHeight="1" x14ac:dyDescent="0.2">
      <c r="A7" s="257"/>
      <c r="B7" s="257"/>
      <c r="C7" s="257"/>
      <c r="D7" s="264" t="s">
        <v>824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137"/>
      <c r="AT7" s="137"/>
      <c r="AU7" s="137"/>
    </row>
    <row r="8" spans="1:83" ht="35.25" customHeight="1" x14ac:dyDescent="0.2">
      <c r="A8" s="257"/>
      <c r="B8" s="257"/>
      <c r="C8" s="257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42"/>
      <c r="AT8" s="242"/>
      <c r="AU8" s="242"/>
    </row>
    <row r="9" spans="1:83" ht="14.1" customHeight="1" x14ac:dyDescent="0.2">
      <c r="AS9" s="242"/>
      <c r="AT9" s="242"/>
      <c r="AU9" s="242"/>
      <c r="BL9" s="132" t="s">
        <v>436</v>
      </c>
      <c r="BM9" s="132" t="s">
        <v>437</v>
      </c>
      <c r="BN9" s="132" t="s">
        <v>438</v>
      </c>
      <c r="BO9" s="132" t="s">
        <v>439</v>
      </c>
      <c r="BP9" s="132" t="s">
        <v>440</v>
      </c>
      <c r="BQ9" s="132" t="s">
        <v>441</v>
      </c>
      <c r="BR9" s="132" t="s">
        <v>442</v>
      </c>
      <c r="BS9" s="132" t="s">
        <v>443</v>
      </c>
      <c r="BT9" s="132" t="s">
        <v>444</v>
      </c>
      <c r="BU9" s="132" t="s">
        <v>445</v>
      </c>
      <c r="BV9" s="132" t="s">
        <v>446</v>
      </c>
      <c r="BW9" s="132" t="s">
        <v>447</v>
      </c>
      <c r="BX9" s="132" t="s">
        <v>448</v>
      </c>
      <c r="BY9" s="132" t="s">
        <v>449</v>
      </c>
      <c r="BZ9" s="132" t="s">
        <v>450</v>
      </c>
      <c r="CA9" s="132" t="s">
        <v>451</v>
      </c>
      <c r="CB9" s="132" t="s">
        <v>452</v>
      </c>
      <c r="CC9" s="132" t="s">
        <v>453</v>
      </c>
      <c r="CD9" s="132" t="s">
        <v>454</v>
      </c>
      <c r="CE9" s="132" t="s">
        <v>455</v>
      </c>
    </row>
    <row r="10" spans="1:83" ht="31.5" customHeight="1" x14ac:dyDescent="0.2">
      <c r="A10" s="260" t="s">
        <v>821</v>
      </c>
      <c r="B10" s="260"/>
      <c r="C10" s="260"/>
      <c r="D10" s="261" t="s">
        <v>825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U10" s="242"/>
      <c r="BL10" s="1">
        <v>1</v>
      </c>
      <c r="BM10" s="1" t="s">
        <v>329</v>
      </c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</row>
    <row r="11" spans="1:83" ht="14.1" customHeight="1" x14ac:dyDescent="0.2">
      <c r="A11" s="262" t="s">
        <v>822</v>
      </c>
      <c r="B11" s="262"/>
      <c r="C11" s="262"/>
      <c r="D11" s="272" t="s">
        <v>508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42"/>
      <c r="AT11" s="242"/>
      <c r="AU11" s="242"/>
    </row>
    <row r="12" spans="1:83" ht="14.1" customHeight="1" x14ac:dyDescent="0.2">
      <c r="D12" s="267" t="s">
        <v>509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42"/>
      <c r="AT12" s="242"/>
      <c r="AU12" s="242"/>
    </row>
    <row r="13" spans="1:83" ht="20.25" customHeight="1" x14ac:dyDescent="0.2">
      <c r="D13" s="265" t="s">
        <v>799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42"/>
      <c r="AU13" s="242"/>
    </row>
    <row r="14" spans="1:83" ht="27.75" customHeight="1" x14ac:dyDescent="0.2">
      <c r="D14" s="268" t="s">
        <v>411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42"/>
      <c r="AT14" s="242"/>
      <c r="AU14" s="242"/>
    </row>
    <row r="15" spans="1:83" ht="14.1" customHeight="1" x14ac:dyDescent="0.2">
      <c r="D15" s="268" t="s">
        <v>373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</row>
    <row r="16" spans="1:83" ht="14.1" customHeight="1" x14ac:dyDescent="0.2">
      <c r="D16" s="266" t="s">
        <v>359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8" t="s">
        <v>323</v>
      </c>
      <c r="AT16" s="258" t="s">
        <v>63</v>
      </c>
    </row>
    <row r="17" spans="4:46" ht="14.1" customHeight="1" x14ac:dyDescent="0.2">
      <c r="D17" s="269" t="s">
        <v>734</v>
      </c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51"/>
      <c r="AT17" s="252" t="str">
        <f>IF(AS17=BL10,2,IF(AS17=BM10,0,"-"))</f>
        <v>-</v>
      </c>
    </row>
    <row r="18" spans="4:46" ht="14.1" customHeight="1" x14ac:dyDescent="0.2">
      <c r="D18" s="266" t="s">
        <v>160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</row>
    <row r="19" spans="4:46" ht="14.1" customHeight="1" x14ac:dyDescent="0.2">
      <c r="D19" s="266" t="s">
        <v>161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</row>
    <row r="20" spans="4:46" ht="14.1" customHeight="1" x14ac:dyDescent="0.2">
      <c r="D20" s="266" t="s">
        <v>162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</row>
    <row r="21" spans="4:46" ht="14.1" customHeight="1" x14ac:dyDescent="0.2">
      <c r="D21" s="266" t="s">
        <v>163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</row>
  </sheetData>
  <sheetProtection algorithmName="SHA-512" hashValue="5jNDfshiPqi/3QUR9fC0A30EdQVmyb7VsKpGfAZDIipART47mKm+Vuh0Q53HeUQTgny48JlvAdMSZTSZRkQrRg==" saltValue="e8iPiR7NaqoERcZFIsK9Pw==" spinCount="100000" sheet="1" selectLockedCells="1"/>
  <mergeCells count="30">
    <mergeCell ref="A1:AR1"/>
    <mergeCell ref="A11:C11"/>
    <mergeCell ref="D11:AR11"/>
    <mergeCell ref="A2:AR2"/>
    <mergeCell ref="D8:AR8"/>
    <mergeCell ref="D19:W19"/>
    <mergeCell ref="D20:W20"/>
    <mergeCell ref="D12:AR12"/>
    <mergeCell ref="X15:AR15"/>
    <mergeCell ref="D21:W21"/>
    <mergeCell ref="X19:AR19"/>
    <mergeCell ref="X20:AR20"/>
    <mergeCell ref="X21:AR21"/>
    <mergeCell ref="D15:W15"/>
    <mergeCell ref="D17:W17"/>
    <mergeCell ref="X17:AR17"/>
    <mergeCell ref="X16:AR16"/>
    <mergeCell ref="X18:AR18"/>
    <mergeCell ref="D18:W18"/>
    <mergeCell ref="D16:W16"/>
    <mergeCell ref="D14:W14"/>
    <mergeCell ref="X14:AR14"/>
    <mergeCell ref="A4:C4"/>
    <mergeCell ref="D4:AR4"/>
    <mergeCell ref="A6:C6"/>
    <mergeCell ref="D6:AR6"/>
    <mergeCell ref="D7:AR7"/>
    <mergeCell ref="A10:C10"/>
    <mergeCell ref="D10:AR10"/>
    <mergeCell ref="D13:AS13"/>
  </mergeCells>
  <phoneticPr fontId="1" type="noConversion"/>
  <dataValidations count="2">
    <dataValidation type="list" allowBlank="1" showInputMessage="1" showErrorMessage="1" sqref="X16:AR16">
      <formula1>$BK$9:$CE$9</formula1>
    </dataValidation>
    <dataValidation type="list" allowBlank="1" showInputMessage="1" showErrorMessage="1" sqref="AS17">
      <formula1>$BK$10:$BM$10</formula1>
    </dataValidation>
  </dataValidations>
  <printOptions horizontalCentered="1"/>
  <pageMargins left="0.59055118110236227" right="0.59055118110236227" top="0.59055118110236227" bottom="0.86614173228346458" header="0.39370078740157483" footer="0.39370078740157483"/>
  <pageSetup paperSize="9" scale="76" orientation="portrait" r:id="rId1"/>
  <headerFooter alignWithMargins="0">
    <oddFooter>&amp;L&amp;"Verdana,Félkövér"&amp;8HATÁRTALANUL! program
&amp;"Verdana,Normál"HAT-14-03 Együttműködés gimnáziumok között&amp;"Verdana,Félkövér"
Pályázati adatlap: 1. A pályázat és a pályázó adatai</oddFooter>
  </headerFooter>
  <colBreaks count="1" manualBreakCount="1"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R41"/>
  <sheetViews>
    <sheetView view="pageBreakPreview" topLeftCell="DT1" zoomScaleNormal="100" zoomScaleSheetLayoutView="100" workbookViewId="0">
      <selection activeCell="BW6" sqref="BW6"/>
    </sheetView>
  </sheetViews>
  <sheetFormatPr defaultColWidth="59.28515625" defaultRowHeight="11.25" x14ac:dyDescent="0.2"/>
  <cols>
    <col min="1" max="1" width="55.7109375" style="60" customWidth="1"/>
    <col min="2" max="4" width="55.7109375" style="58" customWidth="1"/>
    <col min="5" max="5" width="56.42578125" style="58" customWidth="1"/>
    <col min="6" max="6" width="55.7109375" style="59" customWidth="1"/>
    <col min="7" max="44" width="55.7109375" style="60" customWidth="1"/>
    <col min="45" max="49" width="59.28515625" style="60"/>
    <col min="50" max="78" width="55.7109375" style="60" customWidth="1"/>
    <col min="79" max="16384" width="59.28515625" style="60"/>
  </cols>
  <sheetData>
    <row r="1" spans="1:232" s="78" customFormat="1" ht="18" customHeight="1" x14ac:dyDescent="0.2">
      <c r="A1" s="75" t="s">
        <v>809</v>
      </c>
      <c r="B1" s="76"/>
      <c r="C1" s="76"/>
      <c r="D1" s="76"/>
      <c r="E1" s="76"/>
      <c r="F1" s="77"/>
    </row>
    <row r="2" spans="1:232" ht="20.100000000000001" customHeight="1" x14ac:dyDescent="0.2"/>
    <row r="3" spans="1:232" ht="27.95" customHeight="1" x14ac:dyDescent="0.2">
      <c r="A3" s="60" t="s">
        <v>631</v>
      </c>
    </row>
    <row r="4" spans="1:232" s="61" customFormat="1" ht="56.25" customHeight="1" x14ac:dyDescent="0.2">
      <c r="A4" s="61" t="s">
        <v>628</v>
      </c>
      <c r="B4" s="61" t="s">
        <v>630</v>
      </c>
      <c r="C4" s="61" t="s">
        <v>629</v>
      </c>
      <c r="D4" s="61" t="s">
        <v>780</v>
      </c>
      <c r="E4" s="61" t="s">
        <v>146</v>
      </c>
      <c r="F4" s="61" t="s">
        <v>135</v>
      </c>
      <c r="G4" s="61" t="s">
        <v>147</v>
      </c>
      <c r="H4" s="61" t="s">
        <v>148</v>
      </c>
      <c r="I4" s="61" t="s">
        <v>632</v>
      </c>
      <c r="J4" s="61" t="s">
        <v>633</v>
      </c>
      <c r="K4" s="61" t="s">
        <v>634</v>
      </c>
      <c r="L4" s="61" t="s">
        <v>635</v>
      </c>
      <c r="M4" s="61" t="s">
        <v>636</v>
      </c>
      <c r="N4" s="61" t="s">
        <v>637</v>
      </c>
      <c r="O4" s="61" t="s">
        <v>638</v>
      </c>
      <c r="P4" s="61" t="s">
        <v>639</v>
      </c>
      <c r="Q4" s="61" t="s">
        <v>640</v>
      </c>
      <c r="R4" s="61" t="s">
        <v>641</v>
      </c>
      <c r="S4" s="61" t="s">
        <v>642</v>
      </c>
      <c r="T4" s="61" t="s">
        <v>643</v>
      </c>
      <c r="U4" s="61" t="s">
        <v>644</v>
      </c>
      <c r="V4" s="61" t="s">
        <v>645</v>
      </c>
      <c r="W4" s="61" t="s">
        <v>646</v>
      </c>
      <c r="X4" s="61" t="s">
        <v>647</v>
      </c>
      <c r="Y4" s="61" t="s">
        <v>648</v>
      </c>
      <c r="Z4" s="61" t="s">
        <v>649</v>
      </c>
      <c r="AA4" s="61" t="s">
        <v>650</v>
      </c>
      <c r="AB4" s="61" t="s">
        <v>28</v>
      </c>
      <c r="AC4" s="61" t="s">
        <v>651</v>
      </c>
      <c r="AD4" s="61" t="s">
        <v>652</v>
      </c>
      <c r="AE4" s="61" t="s">
        <v>653</v>
      </c>
      <c r="AF4" s="61" t="s">
        <v>654</v>
      </c>
      <c r="AG4" s="61" t="s">
        <v>655</v>
      </c>
      <c r="AH4" s="61" t="s">
        <v>656</v>
      </c>
      <c r="AI4" s="61" t="s">
        <v>657</v>
      </c>
      <c r="AJ4" s="61" t="s">
        <v>658</v>
      </c>
      <c r="AK4" s="61" t="s">
        <v>659</v>
      </c>
      <c r="AL4" s="61" t="s">
        <v>660</v>
      </c>
      <c r="AM4" s="61" t="s">
        <v>661</v>
      </c>
      <c r="AN4" s="61" t="s">
        <v>662</v>
      </c>
      <c r="AO4" s="61" t="s">
        <v>663</v>
      </c>
      <c r="AP4" s="61" t="s">
        <v>664</v>
      </c>
      <c r="AQ4" s="61" t="s">
        <v>665</v>
      </c>
      <c r="AR4" s="61" t="s">
        <v>666</v>
      </c>
      <c r="AS4" s="61" t="s">
        <v>667</v>
      </c>
      <c r="AT4" s="61" t="s">
        <v>29</v>
      </c>
      <c r="AU4" s="61" t="s">
        <v>781</v>
      </c>
      <c r="AV4" s="61" t="s">
        <v>782</v>
      </c>
      <c r="AW4" s="61" t="s">
        <v>134</v>
      </c>
      <c r="AX4" s="61" t="s">
        <v>593</v>
      </c>
      <c r="AY4" s="61" t="s">
        <v>594</v>
      </c>
      <c r="AZ4" s="61" t="s">
        <v>595</v>
      </c>
      <c r="BA4" s="61" t="s">
        <v>144</v>
      </c>
      <c r="BB4" s="61" t="s">
        <v>143</v>
      </c>
      <c r="BC4" s="61" t="s">
        <v>596</v>
      </c>
      <c r="BD4" s="61" t="s">
        <v>668</v>
      </c>
      <c r="BE4" s="61" t="s">
        <v>786</v>
      </c>
      <c r="BF4" s="61" t="s">
        <v>142</v>
      </c>
      <c r="BG4" s="61" t="s">
        <v>138</v>
      </c>
      <c r="BH4" s="61" t="s">
        <v>139</v>
      </c>
      <c r="BI4" s="61" t="s">
        <v>140</v>
      </c>
      <c r="BJ4" s="61" t="s">
        <v>141</v>
      </c>
      <c r="BK4" s="61" t="s">
        <v>30</v>
      </c>
      <c r="BL4" s="61" t="s">
        <v>627</v>
      </c>
      <c r="BM4" s="61" t="s">
        <v>793</v>
      </c>
      <c r="BN4" s="61" t="s">
        <v>794</v>
      </c>
      <c r="BO4" s="61" t="s">
        <v>783</v>
      </c>
      <c r="BP4" s="61" t="s">
        <v>347</v>
      </c>
      <c r="BQ4" s="61" t="s">
        <v>348</v>
      </c>
      <c r="BR4" s="61" t="s">
        <v>784</v>
      </c>
      <c r="BS4" s="61" t="s">
        <v>785</v>
      </c>
      <c r="BT4" s="61" t="s">
        <v>597</v>
      </c>
      <c r="BU4" s="61" t="s">
        <v>598</v>
      </c>
      <c r="BV4" s="61" t="s">
        <v>624</v>
      </c>
      <c r="BW4" s="61" t="s">
        <v>356</v>
      </c>
      <c r="BX4" s="61" t="s">
        <v>357</v>
      </c>
      <c r="BY4" s="61" t="s">
        <v>358</v>
      </c>
      <c r="BZ4" s="61" t="s">
        <v>554</v>
      </c>
      <c r="CA4" s="61" t="s">
        <v>555</v>
      </c>
      <c r="CB4" s="61" t="s">
        <v>556</v>
      </c>
      <c r="CC4" s="61" t="s">
        <v>557</v>
      </c>
      <c r="CD4" s="61" t="s">
        <v>558</v>
      </c>
      <c r="CE4" s="61" t="s">
        <v>625</v>
      </c>
      <c r="CF4" s="61" t="s">
        <v>559</v>
      </c>
      <c r="CG4" s="61" t="s">
        <v>560</v>
      </c>
      <c r="CH4" s="61" t="s">
        <v>561</v>
      </c>
      <c r="CI4" s="61" t="s">
        <v>562</v>
      </c>
      <c r="CJ4" s="61" t="s">
        <v>563</v>
      </c>
      <c r="CK4" s="61" t="s">
        <v>564</v>
      </c>
      <c r="CL4" s="61" t="s">
        <v>565</v>
      </c>
      <c r="CM4" s="61" t="s">
        <v>566</v>
      </c>
      <c r="CN4" s="61" t="s">
        <v>795</v>
      </c>
      <c r="CO4" s="61" t="s">
        <v>796</v>
      </c>
      <c r="CP4" s="61" t="s">
        <v>567</v>
      </c>
      <c r="CQ4" s="61" t="s">
        <v>568</v>
      </c>
      <c r="CR4" s="61" t="s">
        <v>569</v>
      </c>
      <c r="CS4" s="61" t="s">
        <v>570</v>
      </c>
      <c r="CT4" s="61" t="s">
        <v>571</v>
      </c>
      <c r="CU4" s="61" t="s">
        <v>572</v>
      </c>
      <c r="CV4" s="61" t="s">
        <v>32</v>
      </c>
      <c r="CW4" s="61" t="s">
        <v>37</v>
      </c>
      <c r="CX4" s="61" t="s">
        <v>38</v>
      </c>
      <c r="CY4" s="61" t="s">
        <v>39</v>
      </c>
      <c r="CZ4" s="61" t="s">
        <v>40</v>
      </c>
      <c r="DA4" s="61" t="s">
        <v>62</v>
      </c>
      <c r="DB4" s="61" t="s">
        <v>264</v>
      </c>
      <c r="DC4" s="61" t="s">
        <v>265</v>
      </c>
      <c r="DD4" s="61" t="s">
        <v>31</v>
      </c>
      <c r="DE4" s="61" t="s">
        <v>41</v>
      </c>
      <c r="DF4" s="61" t="s">
        <v>42</v>
      </c>
      <c r="DG4" s="61" t="s">
        <v>43</v>
      </c>
      <c r="DH4" s="61" t="s">
        <v>44</v>
      </c>
      <c r="DI4" s="61" t="s">
        <v>266</v>
      </c>
      <c r="DJ4" s="61" t="s">
        <v>574</v>
      </c>
      <c r="DK4" s="61" t="s">
        <v>351</v>
      </c>
      <c r="DL4" s="61" t="s">
        <v>45</v>
      </c>
      <c r="DM4" s="61" t="s">
        <v>48</v>
      </c>
      <c r="DN4" s="61" t="s">
        <v>49</v>
      </c>
      <c r="DO4" s="61" t="s">
        <v>50</v>
      </c>
      <c r="DP4" s="61" t="s">
        <v>51</v>
      </c>
      <c r="DQ4" s="61" t="s">
        <v>575</v>
      </c>
      <c r="DR4" s="61" t="s">
        <v>576</v>
      </c>
      <c r="DS4" s="61" t="s">
        <v>577</v>
      </c>
      <c r="DT4" s="61" t="s">
        <v>578</v>
      </c>
      <c r="DU4" s="61" t="s">
        <v>579</v>
      </c>
      <c r="DV4" s="61" t="s">
        <v>580</v>
      </c>
      <c r="DW4" s="61" t="s">
        <v>581</v>
      </c>
      <c r="DX4" s="61" t="s">
        <v>582</v>
      </c>
      <c r="DY4" s="61" t="s">
        <v>33</v>
      </c>
      <c r="DZ4" s="61" t="s">
        <v>52</v>
      </c>
      <c r="EA4" s="61" t="s">
        <v>53</v>
      </c>
      <c r="EB4" s="61" t="s">
        <v>584</v>
      </c>
      <c r="EC4" s="61" t="s">
        <v>585</v>
      </c>
      <c r="ED4" s="61" t="s">
        <v>586</v>
      </c>
      <c r="EE4" s="61" t="s">
        <v>587</v>
      </c>
      <c r="EF4" s="61" t="s">
        <v>588</v>
      </c>
      <c r="EG4" s="61" t="s">
        <v>589</v>
      </c>
      <c r="EH4" s="61" t="s">
        <v>590</v>
      </c>
      <c r="EI4" s="61" t="s">
        <v>591</v>
      </c>
      <c r="EJ4" s="61" t="s">
        <v>592</v>
      </c>
      <c r="EK4" s="61" t="s">
        <v>57</v>
      </c>
      <c r="EL4" s="61" t="s">
        <v>56</v>
      </c>
      <c r="EM4" s="61" t="s">
        <v>352</v>
      </c>
      <c r="EN4" s="61" t="s">
        <v>58</v>
      </c>
      <c r="EO4" s="61" t="s">
        <v>269</v>
      </c>
      <c r="EP4" s="61" t="s">
        <v>270</v>
      </c>
      <c r="EQ4" s="61" t="s">
        <v>59</v>
      </c>
      <c r="ER4" s="61" t="s">
        <v>60</v>
      </c>
      <c r="ES4" s="61" t="s">
        <v>61</v>
      </c>
      <c r="ET4" s="61" t="s">
        <v>672</v>
      </c>
      <c r="EU4" s="61" t="s">
        <v>673</v>
      </c>
      <c r="EV4" s="61" t="s">
        <v>788</v>
      </c>
      <c r="EW4" s="61" t="s">
        <v>349</v>
      </c>
    </row>
    <row r="5" spans="1:232" s="62" customFormat="1" ht="140.1" customHeight="1" x14ac:dyDescent="0.2">
      <c r="A5" s="62" t="str">
        <f>Értékelőlap!I4</f>
        <v>HAT-15-06</v>
      </c>
      <c r="B5" s="63" t="str">
        <f>Értékelőlap!I5</f>
        <v>HAT/</v>
      </c>
      <c r="C5" s="63">
        <f>Értékelőlap!K5</f>
        <v>0</v>
      </c>
      <c r="D5" s="63" t="str">
        <f>Értékelőlap!O5</f>
        <v>/2015</v>
      </c>
      <c r="E5" s="63">
        <f>'1.'!X14</f>
        <v>0</v>
      </c>
      <c r="F5" s="62" t="e">
        <f>'1.'!#REF!</f>
        <v>#REF!</v>
      </c>
      <c r="G5" s="62">
        <f>'1.'!D8</f>
        <v>0</v>
      </c>
      <c r="H5" s="62" t="e">
        <f>'1.'!#REF!</f>
        <v>#REF!</v>
      </c>
      <c r="I5" s="204">
        <f>'8.'!L69</f>
        <v>0</v>
      </c>
      <c r="J5" s="204" t="e">
        <f>'8.'!L71</f>
        <v>#DIV/0!</v>
      </c>
      <c r="K5" s="204">
        <f>'8.'!H18</f>
        <v>0</v>
      </c>
      <c r="L5" s="204">
        <f>'8.'!J18</f>
        <v>0</v>
      </c>
      <c r="M5" s="204">
        <f>'8.'!P12</f>
        <v>0</v>
      </c>
      <c r="N5" s="204">
        <f>'8.'!L12</f>
        <v>0</v>
      </c>
      <c r="O5" s="204">
        <f>'8.'!H25</f>
        <v>0</v>
      </c>
      <c r="P5" s="204">
        <f>'8.'!J25</f>
        <v>0</v>
      </c>
      <c r="Q5" s="204">
        <f>'8.'!P19</f>
        <v>0</v>
      </c>
      <c r="R5" s="204">
        <f>'8.'!L19</f>
        <v>0</v>
      </c>
      <c r="S5" s="204">
        <f>'8.'!F32</f>
        <v>0</v>
      </c>
      <c r="T5" s="204">
        <f>'8.'!H32</f>
        <v>0</v>
      </c>
      <c r="U5" s="204">
        <f>'8.'!J32</f>
        <v>0</v>
      </c>
      <c r="V5" s="204">
        <f>'8.'!P26</f>
        <v>0</v>
      </c>
      <c r="W5" s="204">
        <f>'8.'!L26</f>
        <v>0</v>
      </c>
      <c r="X5" s="204">
        <f>'8.'!H34</f>
        <v>0</v>
      </c>
      <c r="Y5" s="204">
        <f>'8.'!J34</f>
        <v>0</v>
      </c>
      <c r="Z5" s="204">
        <f>'8.'!L33</f>
        <v>0</v>
      </c>
      <c r="AA5" s="204">
        <f>'8.'!L35</f>
        <v>0</v>
      </c>
      <c r="AB5" s="204">
        <f>'8.'!L36</f>
        <v>0</v>
      </c>
      <c r="AC5" s="204">
        <f>'8.'!H50</f>
        <v>0</v>
      </c>
      <c r="AD5" s="204">
        <f>'8.'!J50</f>
        <v>0</v>
      </c>
      <c r="AE5" s="204">
        <f>'8.'!P44</f>
        <v>0</v>
      </c>
      <c r="AF5" s="204">
        <f>'8.'!L44</f>
        <v>0</v>
      </c>
      <c r="AG5" s="204">
        <f>'8.'!H57</f>
        <v>0</v>
      </c>
      <c r="AH5" s="204">
        <f>'8.'!J57</f>
        <v>0</v>
      </c>
      <c r="AI5" s="204">
        <f>'8.'!P51</f>
        <v>0</v>
      </c>
      <c r="AJ5" s="204">
        <f>'8.'!L51</f>
        <v>0</v>
      </c>
      <c r="AK5" s="204">
        <f>'8.'!F64</f>
        <v>0</v>
      </c>
      <c r="AL5" s="204">
        <f>'8.'!H64</f>
        <v>0</v>
      </c>
      <c r="AM5" s="204">
        <f>'8.'!J64</f>
        <v>0</v>
      </c>
      <c r="AN5" s="204">
        <f>'8.'!P58</f>
        <v>0</v>
      </c>
      <c r="AO5" s="204">
        <f>'8.'!L58</f>
        <v>0</v>
      </c>
      <c r="AP5" s="204">
        <f>'8.'!H66</f>
        <v>0</v>
      </c>
      <c r="AQ5" s="204">
        <f>'8.'!J66</f>
        <v>0</v>
      </c>
      <c r="AR5" s="204">
        <f>'8.'!L65</f>
        <v>0</v>
      </c>
      <c r="AS5" s="204">
        <f>'8.'!L67</f>
        <v>0</v>
      </c>
      <c r="AT5" s="204">
        <f>'8.'!L68</f>
        <v>0</v>
      </c>
      <c r="AU5" s="204" t="e">
        <f>'1.'!#REF!</f>
        <v>#REF!</v>
      </c>
      <c r="AV5" s="204" t="e">
        <f>'1.'!#REF!</f>
        <v>#REF!</v>
      </c>
      <c r="AW5" s="62">
        <f>'1.'!X15</f>
        <v>0</v>
      </c>
      <c r="AX5" s="63" t="e">
        <f>'1.'!#REF!</f>
        <v>#REF!</v>
      </c>
      <c r="AY5" s="62" t="e">
        <f>'1.'!#REF!</f>
        <v>#REF!</v>
      </c>
      <c r="AZ5" s="62" t="e">
        <f>'1.'!#REF!</f>
        <v>#REF!</v>
      </c>
      <c r="BA5" s="62" t="e">
        <f>'1.'!#REF!</f>
        <v>#REF!</v>
      </c>
      <c r="BB5" s="62" t="e">
        <f>'1.'!#REF!</f>
        <v>#REF!</v>
      </c>
      <c r="BC5" s="62" t="e">
        <f>'1.'!#REF!</f>
        <v>#REF!</v>
      </c>
      <c r="BD5" s="62">
        <f>'1.'!X16</f>
        <v>0</v>
      </c>
      <c r="BE5" s="63">
        <f>'1.'!X17</f>
        <v>0</v>
      </c>
      <c r="BF5" s="62">
        <f>'1.'!X18</f>
        <v>0</v>
      </c>
      <c r="BG5" s="62">
        <f>'1.'!X19</f>
        <v>0</v>
      </c>
      <c r="BH5" s="62">
        <f>'1.'!X20</f>
        <v>0</v>
      </c>
      <c r="BI5" s="63">
        <f>'1.'!X21</f>
        <v>0</v>
      </c>
      <c r="BJ5" s="63" t="e">
        <f>'1.'!#REF!</f>
        <v>#REF!</v>
      </c>
      <c r="BK5" s="62" t="e">
        <f>'1.'!#REF!</f>
        <v>#REF!</v>
      </c>
      <c r="BL5" s="62" t="e">
        <f>'1.'!#REF!</f>
        <v>#REF!</v>
      </c>
      <c r="BM5" s="62" t="e">
        <f>'1.'!#REF!</f>
        <v>#REF!</v>
      </c>
      <c r="BN5" s="62" t="e">
        <f>'1.'!#REF!</f>
        <v>#REF!</v>
      </c>
      <c r="BO5" s="63" t="e">
        <f>'1.'!#REF!</f>
        <v>#REF!</v>
      </c>
      <c r="BP5" s="62" t="e">
        <f>'1.'!#REF!</f>
        <v>#REF!</v>
      </c>
      <c r="BQ5" s="62" t="e">
        <f>'1.'!#REF!</f>
        <v>#REF!</v>
      </c>
      <c r="BR5" s="62" t="e">
        <f>'1.'!#REF!</f>
        <v>#REF!</v>
      </c>
      <c r="BS5" s="62" t="e">
        <f>'1.'!#REF!</f>
        <v>#REF!</v>
      </c>
      <c r="BT5" s="62" t="e">
        <f>'1.'!#REF!</f>
        <v>#REF!</v>
      </c>
      <c r="BU5" s="62" t="e">
        <f>'1.'!#REF!</f>
        <v>#REF!</v>
      </c>
      <c r="BV5" s="63" t="e">
        <f>'1.'!#REF!</f>
        <v>#REF!</v>
      </c>
      <c r="BW5" s="62">
        <f>'8.'!B34</f>
        <v>0</v>
      </c>
      <c r="BX5" s="63" t="e">
        <f>'1.'!#REF!</f>
        <v>#REF!</v>
      </c>
      <c r="BY5" s="62" t="e">
        <f>'1.'!#REF!</f>
        <v>#REF!</v>
      </c>
      <c r="BZ5" s="62" t="e">
        <f>'1.'!#REF!</f>
        <v>#REF!</v>
      </c>
      <c r="CA5" s="62" t="e">
        <f>'1.'!#REF!</f>
        <v>#REF!</v>
      </c>
      <c r="CB5" s="62" t="e">
        <f>'1.'!#REF!</f>
        <v>#REF!</v>
      </c>
      <c r="CC5" s="62" t="e">
        <f>'1.'!#REF!</f>
        <v>#REF!</v>
      </c>
      <c r="CD5" s="62" t="e">
        <f>'1.'!#REF!</f>
        <v>#REF!</v>
      </c>
      <c r="CE5" s="62" t="e">
        <f>'1.'!#REF!</f>
        <v>#REF!</v>
      </c>
      <c r="CF5" s="63" t="e">
        <f>'1.'!#REF!</f>
        <v>#REF!</v>
      </c>
      <c r="CG5" s="62" t="e">
        <f>'1.'!#REF!</f>
        <v>#REF!</v>
      </c>
      <c r="CH5" s="62" t="e">
        <f>'1.'!#REF!</f>
        <v>#REF!</v>
      </c>
      <c r="CI5" s="62" t="e">
        <f>'1.'!#REF!</f>
        <v>#REF!</v>
      </c>
      <c r="CJ5" s="63" t="e">
        <f>'1.'!#REF!</f>
        <v>#REF!</v>
      </c>
      <c r="CK5" s="63" t="e">
        <f>'1.'!#REF!</f>
        <v>#REF!</v>
      </c>
      <c r="CL5" s="62" t="e">
        <f>'1.'!#REF!</f>
        <v>#REF!</v>
      </c>
      <c r="CM5" s="62" t="e">
        <f>'1.'!#REF!</f>
        <v>#REF!</v>
      </c>
      <c r="CN5" s="62" t="e">
        <f>'1.'!#REF!</f>
        <v>#REF!</v>
      </c>
      <c r="CO5" s="62" t="e">
        <f>'1.'!#REF!</f>
        <v>#REF!</v>
      </c>
      <c r="CP5" s="62" t="e">
        <f>'1.'!#REF!</f>
        <v>#REF!</v>
      </c>
      <c r="CQ5" s="62" t="e">
        <f>'1.'!#REF!</f>
        <v>#REF!</v>
      </c>
      <c r="CR5" s="63" t="e">
        <f>'1.'!#REF!</f>
        <v>#REF!</v>
      </c>
      <c r="CS5" s="62" t="e">
        <f>'1.'!#REF!</f>
        <v>#REF!</v>
      </c>
      <c r="CT5" s="62" t="e">
        <f>'1.'!#REF!</f>
        <v>#REF!</v>
      </c>
      <c r="CU5" s="62" t="e">
        <f>'1.'!#REF!</f>
        <v>#REF!</v>
      </c>
      <c r="CV5" s="204">
        <f>'2.'!AN13</f>
        <v>0</v>
      </c>
      <c r="CW5" s="204">
        <f>'2.'!AN9</f>
        <v>0</v>
      </c>
      <c r="CX5" s="204">
        <f>'2.'!AN10</f>
        <v>0</v>
      </c>
      <c r="CY5" s="204">
        <f>'2.'!AN11</f>
        <v>0</v>
      </c>
      <c r="CZ5" s="204">
        <f>'2.'!AN12</f>
        <v>0</v>
      </c>
      <c r="DA5" s="62">
        <f>'2.'!D17</f>
        <v>0</v>
      </c>
      <c r="DB5" s="204">
        <f>'2.'!D21</f>
        <v>0</v>
      </c>
      <c r="DC5" s="62">
        <f>'2.'!D25</f>
        <v>0</v>
      </c>
      <c r="DD5" s="204">
        <f>'2.'!AN36</f>
        <v>0</v>
      </c>
      <c r="DE5" s="204">
        <f>'2.'!AN32</f>
        <v>0</v>
      </c>
      <c r="DF5" s="204">
        <f>'2.'!AN33</f>
        <v>0</v>
      </c>
      <c r="DG5" s="204">
        <f>'2.'!AN34</f>
        <v>0</v>
      </c>
      <c r="DH5" s="204">
        <f>'2.'!AN35</f>
        <v>0</v>
      </c>
      <c r="DI5" s="204">
        <f>'2.'!D40</f>
        <v>0</v>
      </c>
      <c r="DJ5" s="62">
        <f>'2.'!D44</f>
        <v>0</v>
      </c>
      <c r="DK5" s="204">
        <f>'3.'!D9</f>
        <v>0</v>
      </c>
      <c r="DL5" s="204">
        <f>'3.'!D13</f>
        <v>0</v>
      </c>
      <c r="DM5" s="62">
        <f>'3.'!D31</f>
        <v>0</v>
      </c>
      <c r="DN5" s="62">
        <f>'3.'!D38</f>
        <v>0</v>
      </c>
      <c r="DO5" s="62">
        <f>'3.'!D43</f>
        <v>0</v>
      </c>
      <c r="DP5" s="62">
        <f>'3.'!N43</f>
        <v>0</v>
      </c>
      <c r="DQ5" s="62">
        <f>'4.'!D6</f>
        <v>0</v>
      </c>
      <c r="DR5" s="62">
        <f>'4.'!D10</f>
        <v>0</v>
      </c>
      <c r="DS5" s="63">
        <f>'4.'!D14</f>
        <v>0</v>
      </c>
      <c r="DT5" s="62">
        <f>'4.'!D15</f>
        <v>0</v>
      </c>
      <c r="DU5" s="63">
        <f>'4.'!D16</f>
        <v>0</v>
      </c>
      <c r="DV5" s="63">
        <f>'4.'!D20</f>
        <v>0</v>
      </c>
      <c r="DW5" s="62">
        <f>'4.'!D21</f>
        <v>0</v>
      </c>
      <c r="DX5" s="63">
        <f>'4.'!D22</f>
        <v>0</v>
      </c>
      <c r="DY5" s="204">
        <f>'4.'!D26</f>
        <v>0</v>
      </c>
      <c r="DZ5" s="62">
        <f>'4.'!D30</f>
        <v>0</v>
      </c>
      <c r="EA5" s="62">
        <f>'4.'!D34</f>
        <v>0</v>
      </c>
      <c r="EB5" s="62" t="str">
        <f>'5.'!D6</f>
        <v>töltse ki a 4.1. sz. mezőt</v>
      </c>
      <c r="EC5" s="62">
        <f>'5.'!D10</f>
        <v>0</v>
      </c>
      <c r="ED5" s="63">
        <f>'5.'!D14</f>
        <v>0</v>
      </c>
      <c r="EE5" s="62">
        <f>'5.'!D15</f>
        <v>0</v>
      </c>
      <c r="EF5" s="63">
        <f>'5.'!D16</f>
        <v>0</v>
      </c>
      <c r="EG5" s="63">
        <f>'5.'!D20</f>
        <v>0</v>
      </c>
      <c r="EH5" s="62">
        <f>'5.'!D21</f>
        <v>0</v>
      </c>
      <c r="EI5" s="63">
        <f>'5.'!D22</f>
        <v>0</v>
      </c>
      <c r="EJ5" s="204">
        <f>'5.'!D26</f>
        <v>0</v>
      </c>
      <c r="EK5" s="62">
        <f>'5.'!D30</f>
        <v>0</v>
      </c>
      <c r="EL5" s="62">
        <f>'5.'!D34</f>
        <v>0</v>
      </c>
      <c r="EM5" s="204">
        <f>'6.'!D9</f>
        <v>0</v>
      </c>
      <c r="EN5" s="62">
        <f>'6.'!D13</f>
        <v>0</v>
      </c>
      <c r="EO5" s="62">
        <f>'6.'!D20</f>
        <v>0</v>
      </c>
      <c r="EP5" s="62">
        <f>'6.'!D24</f>
        <v>0</v>
      </c>
      <c r="EQ5" s="62">
        <f>'6.'!D28</f>
        <v>0</v>
      </c>
      <c r="ER5" s="63">
        <f>'7.'!D9</f>
        <v>0</v>
      </c>
      <c r="ES5" s="204">
        <f>'7.'!D13</f>
        <v>0</v>
      </c>
      <c r="ET5" s="204">
        <f>'7.'!AN21</f>
        <v>0</v>
      </c>
      <c r="EU5" s="204">
        <f>'7.'!AN22</f>
        <v>0</v>
      </c>
      <c r="EV5" s="204">
        <f>'7.'!AN23</f>
        <v>0</v>
      </c>
      <c r="EW5" s="204">
        <f>'7.'!AN24</f>
        <v>0</v>
      </c>
    </row>
    <row r="6" spans="1:232" ht="27.95" customHeight="1" x14ac:dyDescent="0.2">
      <c r="A6" s="60" t="s">
        <v>724</v>
      </c>
    </row>
    <row r="7" spans="1:232" s="61" customFormat="1" ht="56.25" customHeight="1" x14ac:dyDescent="0.2">
      <c r="A7" s="61" t="s">
        <v>628</v>
      </c>
      <c r="B7" s="61" t="s">
        <v>630</v>
      </c>
      <c r="C7" s="61" t="s">
        <v>629</v>
      </c>
      <c r="D7" s="61" t="s">
        <v>780</v>
      </c>
      <c r="E7" s="61" t="s">
        <v>146</v>
      </c>
      <c r="F7" s="61" t="s">
        <v>135</v>
      </c>
      <c r="G7" s="61" t="s">
        <v>147</v>
      </c>
      <c r="H7" s="61" t="s">
        <v>148</v>
      </c>
      <c r="I7" s="61" t="s">
        <v>632</v>
      </c>
      <c r="J7" s="61" t="s">
        <v>633</v>
      </c>
      <c r="K7" s="61" t="s">
        <v>634</v>
      </c>
      <c r="L7" s="61" t="s">
        <v>637</v>
      </c>
      <c r="M7" s="61" t="s">
        <v>638</v>
      </c>
      <c r="N7" s="61" t="s">
        <v>641</v>
      </c>
      <c r="O7" s="61" t="s">
        <v>642</v>
      </c>
      <c r="P7" s="61" t="s">
        <v>643</v>
      </c>
      <c r="Q7" s="61" t="s">
        <v>646</v>
      </c>
      <c r="R7" s="61" t="s">
        <v>647</v>
      </c>
      <c r="S7" s="61" t="s">
        <v>648</v>
      </c>
      <c r="T7" s="61" t="s">
        <v>649</v>
      </c>
      <c r="U7" s="61" t="s">
        <v>650</v>
      </c>
      <c r="V7" s="61" t="s">
        <v>28</v>
      </c>
      <c r="W7" s="61" t="s">
        <v>651</v>
      </c>
      <c r="X7" s="61" t="s">
        <v>654</v>
      </c>
      <c r="Y7" s="61" t="s">
        <v>655</v>
      </c>
      <c r="Z7" s="61" t="s">
        <v>658</v>
      </c>
      <c r="AA7" s="61" t="s">
        <v>659</v>
      </c>
      <c r="AB7" s="61" t="s">
        <v>660</v>
      </c>
      <c r="AC7" s="61" t="s">
        <v>663</v>
      </c>
      <c r="AD7" s="61" t="s">
        <v>664</v>
      </c>
      <c r="AE7" s="61" t="s">
        <v>665</v>
      </c>
      <c r="AF7" s="61" t="s">
        <v>666</v>
      </c>
      <c r="AG7" s="61" t="s">
        <v>667</v>
      </c>
      <c r="AH7" s="61" t="s">
        <v>29</v>
      </c>
      <c r="AI7" s="61" t="s">
        <v>781</v>
      </c>
      <c r="AJ7" s="61" t="s">
        <v>782</v>
      </c>
      <c r="AK7" s="61" t="s">
        <v>134</v>
      </c>
      <c r="AL7" s="61" t="s">
        <v>593</v>
      </c>
      <c r="AM7" s="61" t="s">
        <v>594</v>
      </c>
      <c r="AN7" s="61" t="s">
        <v>595</v>
      </c>
      <c r="AO7" s="61" t="s">
        <v>144</v>
      </c>
      <c r="AP7" s="61" t="s">
        <v>143</v>
      </c>
      <c r="AQ7" s="61" t="s">
        <v>596</v>
      </c>
      <c r="AR7" s="61" t="s">
        <v>668</v>
      </c>
      <c r="AS7" s="61" t="s">
        <v>786</v>
      </c>
      <c r="AT7" s="61" t="s">
        <v>142</v>
      </c>
      <c r="AU7" s="61" t="s">
        <v>138</v>
      </c>
      <c r="AV7" s="61" t="s">
        <v>139</v>
      </c>
      <c r="AW7" s="61" t="s">
        <v>140</v>
      </c>
      <c r="AX7" s="61" t="s">
        <v>141</v>
      </c>
      <c r="AY7" s="61" t="s">
        <v>626</v>
      </c>
      <c r="AZ7" s="61" t="s">
        <v>627</v>
      </c>
      <c r="BA7" s="61" t="s">
        <v>793</v>
      </c>
      <c r="BB7" s="61" t="s">
        <v>794</v>
      </c>
      <c r="BC7" s="61" t="s">
        <v>783</v>
      </c>
      <c r="BD7" s="61" t="s">
        <v>347</v>
      </c>
      <c r="BE7" s="61" t="s">
        <v>348</v>
      </c>
      <c r="BF7" s="61" t="s">
        <v>784</v>
      </c>
      <c r="BG7" s="61" t="s">
        <v>785</v>
      </c>
      <c r="BH7" s="61" t="s">
        <v>597</v>
      </c>
      <c r="BI7" s="61" t="s">
        <v>598</v>
      </c>
      <c r="BJ7" s="61" t="s">
        <v>624</v>
      </c>
      <c r="BK7" s="61" t="s">
        <v>356</v>
      </c>
      <c r="BL7" s="61" t="s">
        <v>357</v>
      </c>
      <c r="BM7" s="61" t="s">
        <v>358</v>
      </c>
      <c r="BN7" s="61" t="s">
        <v>554</v>
      </c>
      <c r="BO7" s="61" t="s">
        <v>555</v>
      </c>
      <c r="BP7" s="61" t="s">
        <v>556</v>
      </c>
      <c r="BQ7" s="61" t="s">
        <v>557</v>
      </c>
      <c r="BR7" s="61" t="s">
        <v>558</v>
      </c>
      <c r="BS7" s="61" t="s">
        <v>625</v>
      </c>
      <c r="BT7" s="61" t="s">
        <v>560</v>
      </c>
      <c r="BU7" s="61" t="s">
        <v>561</v>
      </c>
      <c r="BV7" s="61" t="s">
        <v>32</v>
      </c>
      <c r="BW7" s="61" t="s">
        <v>264</v>
      </c>
      <c r="BX7" s="61" t="s">
        <v>31</v>
      </c>
      <c r="BY7" s="61" t="s">
        <v>266</v>
      </c>
      <c r="BZ7" s="206" t="s">
        <v>537</v>
      </c>
      <c r="CA7" s="206" t="s">
        <v>12</v>
      </c>
      <c r="CB7" s="206" t="s">
        <v>540</v>
      </c>
      <c r="CC7" s="206" t="s">
        <v>539</v>
      </c>
      <c r="CD7" s="206" t="s">
        <v>538</v>
      </c>
      <c r="CE7" s="206" t="s">
        <v>541</v>
      </c>
      <c r="CF7" s="206" t="s">
        <v>542</v>
      </c>
      <c r="CG7" s="61" t="s">
        <v>543</v>
      </c>
      <c r="CH7" s="61" t="s">
        <v>544</v>
      </c>
      <c r="CI7" s="61" t="s">
        <v>545</v>
      </c>
      <c r="CJ7" s="61" t="s">
        <v>546</v>
      </c>
      <c r="CK7" s="61" t="s">
        <v>547</v>
      </c>
      <c r="CL7" s="61" t="s">
        <v>548</v>
      </c>
      <c r="CM7" s="206" t="s">
        <v>271</v>
      </c>
      <c r="CN7" s="206" t="s">
        <v>267</v>
      </c>
      <c r="CO7" s="206" t="s">
        <v>274</v>
      </c>
      <c r="CP7" s="206" t="s">
        <v>275</v>
      </c>
      <c r="CQ7" s="206" t="s">
        <v>276</v>
      </c>
      <c r="CR7" s="206" t="s">
        <v>277</v>
      </c>
      <c r="CS7" s="206" t="s">
        <v>278</v>
      </c>
      <c r="CT7" s="61" t="s">
        <v>279</v>
      </c>
      <c r="CU7" s="61" t="s">
        <v>280</v>
      </c>
      <c r="CV7" s="61" t="s">
        <v>281</v>
      </c>
      <c r="CW7" s="61" t="s">
        <v>282</v>
      </c>
      <c r="CX7" s="61" t="s">
        <v>283</v>
      </c>
      <c r="CY7" s="61" t="s">
        <v>284</v>
      </c>
      <c r="CZ7" s="206" t="s">
        <v>272</v>
      </c>
      <c r="DA7" s="206" t="s">
        <v>273</v>
      </c>
      <c r="DB7" s="206" t="s">
        <v>285</v>
      </c>
      <c r="DC7" s="206" t="s">
        <v>13</v>
      </c>
      <c r="DD7" s="206" t="s">
        <v>286</v>
      </c>
      <c r="DE7" s="206" t="s">
        <v>14</v>
      </c>
      <c r="DF7" s="206" t="s">
        <v>287</v>
      </c>
      <c r="DG7" s="206" t="s">
        <v>10</v>
      </c>
      <c r="DH7" s="206" t="s">
        <v>11</v>
      </c>
      <c r="DI7" s="206" t="s">
        <v>15</v>
      </c>
      <c r="DJ7" s="206" t="s">
        <v>288</v>
      </c>
      <c r="DK7" s="206" t="s">
        <v>289</v>
      </c>
      <c r="DL7" s="206" t="s">
        <v>290</v>
      </c>
      <c r="DM7" s="206" t="s">
        <v>291</v>
      </c>
      <c r="DN7" s="206" t="s">
        <v>292</v>
      </c>
      <c r="DO7" s="206" t="s">
        <v>293</v>
      </c>
      <c r="DP7" s="206" t="s">
        <v>294</v>
      </c>
      <c r="DQ7" s="206" t="s">
        <v>295</v>
      </c>
      <c r="DR7" s="206" t="s">
        <v>296</v>
      </c>
      <c r="DS7" s="206" t="s">
        <v>297</v>
      </c>
      <c r="DT7" s="206" t="s">
        <v>298</v>
      </c>
      <c r="DU7" s="206" t="s">
        <v>299</v>
      </c>
      <c r="DV7" s="206" t="s">
        <v>300</v>
      </c>
      <c r="DW7" s="206" t="s">
        <v>301</v>
      </c>
      <c r="DX7" s="206" t="s">
        <v>302</v>
      </c>
      <c r="DY7" s="206" t="s">
        <v>303</v>
      </c>
      <c r="DZ7" s="206" t="s">
        <v>92</v>
      </c>
      <c r="EA7" s="206" t="s">
        <v>93</v>
      </c>
      <c r="EB7" s="206" t="s">
        <v>94</v>
      </c>
      <c r="EC7" s="206" t="s">
        <v>95</v>
      </c>
      <c r="ED7" s="206" t="s">
        <v>96</v>
      </c>
      <c r="EE7" s="206" t="s">
        <v>97</v>
      </c>
      <c r="EF7" s="206" t="s">
        <v>98</v>
      </c>
      <c r="EG7" s="206" t="s">
        <v>99</v>
      </c>
      <c r="EH7" s="206" t="s">
        <v>100</v>
      </c>
      <c r="EI7" s="206" t="s">
        <v>101</v>
      </c>
      <c r="EJ7" s="206" t="s">
        <v>102</v>
      </c>
      <c r="EK7" s="206" t="s">
        <v>103</v>
      </c>
      <c r="EL7" s="206" t="s">
        <v>104</v>
      </c>
      <c r="EM7" s="206" t="s">
        <v>105</v>
      </c>
      <c r="EN7" s="206" t="s">
        <v>106</v>
      </c>
      <c r="EO7" s="206" t="s">
        <v>107</v>
      </c>
      <c r="EP7" s="206" t="s">
        <v>108</v>
      </c>
      <c r="EQ7" s="206" t="s">
        <v>109</v>
      </c>
      <c r="ER7" s="206" t="s">
        <v>110</v>
      </c>
      <c r="ES7" s="206" t="s">
        <v>111</v>
      </c>
      <c r="ET7" s="206" t="s">
        <v>112</v>
      </c>
      <c r="EU7" s="206" t="s">
        <v>113</v>
      </c>
      <c r="EV7" s="206" t="s">
        <v>114</v>
      </c>
      <c r="EW7" s="206" t="s">
        <v>115</v>
      </c>
      <c r="EX7" s="206" t="s">
        <v>116</v>
      </c>
      <c r="EY7" s="206" t="s">
        <v>117</v>
      </c>
      <c r="EZ7" s="206" t="s">
        <v>118</v>
      </c>
      <c r="FA7" s="206" t="s">
        <v>119</v>
      </c>
      <c r="FB7" s="206" t="s">
        <v>304</v>
      </c>
      <c r="FC7" s="206" t="s">
        <v>305</v>
      </c>
      <c r="FD7" s="206" t="s">
        <v>306</v>
      </c>
      <c r="FE7" s="206" t="s">
        <v>307</v>
      </c>
      <c r="FF7" s="206" t="s">
        <v>308</v>
      </c>
      <c r="FG7" s="206" t="s">
        <v>309</v>
      </c>
      <c r="FH7" s="206" t="s">
        <v>310</v>
      </c>
      <c r="FI7" s="206" t="s">
        <v>311</v>
      </c>
      <c r="FJ7" s="206" t="s">
        <v>312</v>
      </c>
      <c r="FK7" s="206" t="s">
        <v>313</v>
      </c>
      <c r="FL7" s="206" t="s">
        <v>314</v>
      </c>
      <c r="FM7" s="206" t="s">
        <v>315</v>
      </c>
      <c r="FN7" s="206" t="s">
        <v>316</v>
      </c>
      <c r="FO7" s="206" t="s">
        <v>317</v>
      </c>
      <c r="FP7" s="206" t="s">
        <v>318</v>
      </c>
      <c r="FQ7" s="206" t="s">
        <v>319</v>
      </c>
      <c r="FR7" s="206" t="s">
        <v>341</v>
      </c>
      <c r="FS7" s="206" t="s">
        <v>342</v>
      </c>
      <c r="FT7" s="206" t="s">
        <v>343</v>
      </c>
      <c r="FU7" s="206" t="s">
        <v>344</v>
      </c>
      <c r="FV7" s="206" t="s">
        <v>345</v>
      </c>
      <c r="FW7" s="206" t="s">
        <v>346</v>
      </c>
      <c r="FX7" s="206" t="s">
        <v>16</v>
      </c>
      <c r="FY7" s="206" t="s">
        <v>206</v>
      </c>
      <c r="FZ7" s="206" t="s">
        <v>17</v>
      </c>
      <c r="GA7" s="206" t="s">
        <v>18</v>
      </c>
      <c r="GB7" s="206" t="s">
        <v>789</v>
      </c>
      <c r="GC7" s="206" t="s">
        <v>207</v>
      </c>
      <c r="GD7" s="206" t="s">
        <v>208</v>
      </c>
      <c r="GE7" s="206" t="s">
        <v>209</v>
      </c>
      <c r="GF7" s="206" t="s">
        <v>210</v>
      </c>
      <c r="GG7" s="206" t="s">
        <v>211</v>
      </c>
      <c r="GH7" s="206" t="s">
        <v>212</v>
      </c>
      <c r="GI7" s="206" t="s">
        <v>213</v>
      </c>
      <c r="GJ7" s="206" t="s">
        <v>214</v>
      </c>
      <c r="GK7" s="206" t="s">
        <v>215</v>
      </c>
      <c r="GL7" s="206" t="s">
        <v>216</v>
      </c>
      <c r="GM7" s="206" t="s">
        <v>217</v>
      </c>
      <c r="GN7" s="206" t="s">
        <v>218</v>
      </c>
      <c r="GO7" s="206" t="s">
        <v>787</v>
      </c>
      <c r="GP7" s="206" t="s">
        <v>790</v>
      </c>
      <c r="GQ7" s="206" t="s">
        <v>340</v>
      </c>
      <c r="GR7" s="61" t="s">
        <v>19</v>
      </c>
      <c r="GS7" s="61" t="s">
        <v>238</v>
      </c>
      <c r="GT7" s="61" t="s">
        <v>239</v>
      </c>
      <c r="GU7" s="61" t="s">
        <v>240</v>
      </c>
      <c r="GV7" s="61" t="s">
        <v>241</v>
      </c>
      <c r="GW7" s="61" t="s">
        <v>219</v>
      </c>
      <c r="GX7" s="61" t="s">
        <v>220</v>
      </c>
      <c r="GY7" s="61" t="s">
        <v>221</v>
      </c>
      <c r="GZ7" s="61" t="s">
        <v>222</v>
      </c>
      <c r="HA7" s="61" t="s">
        <v>223</v>
      </c>
      <c r="HB7" s="61" t="s">
        <v>224</v>
      </c>
      <c r="HC7" s="61" t="s">
        <v>20</v>
      </c>
      <c r="HD7" s="61" t="s">
        <v>21</v>
      </c>
      <c r="HE7" s="61" t="s">
        <v>230</v>
      </c>
      <c r="HF7" s="61" t="s">
        <v>231</v>
      </c>
      <c r="HG7" s="61" t="s">
        <v>232</v>
      </c>
      <c r="HH7" s="61" t="s">
        <v>233</v>
      </c>
      <c r="HI7" s="61" t="s">
        <v>227</v>
      </c>
      <c r="HJ7" s="61" t="s">
        <v>244</v>
      </c>
      <c r="HK7" s="61" t="s">
        <v>242</v>
      </c>
      <c r="HL7" s="61" t="s">
        <v>243</v>
      </c>
      <c r="HM7" s="61" t="s">
        <v>245</v>
      </c>
      <c r="HN7" s="61" t="s">
        <v>226</v>
      </c>
      <c r="HO7" s="61" t="s">
        <v>246</v>
      </c>
      <c r="HP7" s="61" t="s">
        <v>247</v>
      </c>
      <c r="HQ7" s="61" t="s">
        <v>248</v>
      </c>
      <c r="HR7" s="61" t="s">
        <v>249</v>
      </c>
      <c r="HS7" s="61" t="s">
        <v>225</v>
      </c>
      <c r="HT7" s="61" t="s">
        <v>228</v>
      </c>
      <c r="HU7" s="61" t="s">
        <v>229</v>
      </c>
      <c r="HV7" s="61" t="s">
        <v>235</v>
      </c>
      <c r="HW7" s="61" t="s">
        <v>263</v>
      </c>
      <c r="HX7" s="61" t="s">
        <v>234</v>
      </c>
    </row>
    <row r="8" spans="1:232" s="62" customFormat="1" ht="140.1" customHeight="1" x14ac:dyDescent="0.2">
      <c r="A8" s="62" t="str">
        <f>A5</f>
        <v>HAT-15-06</v>
      </c>
      <c r="B8" s="63" t="str">
        <f t="shared" ref="B8:K8" si="0">B5</f>
        <v>HAT/</v>
      </c>
      <c r="C8" s="63">
        <f t="shared" si="0"/>
        <v>0</v>
      </c>
      <c r="D8" s="63" t="str">
        <f>D5</f>
        <v>/2015</v>
      </c>
      <c r="E8" s="62">
        <f t="shared" si="0"/>
        <v>0</v>
      </c>
      <c r="F8" s="62" t="e">
        <f t="shared" si="0"/>
        <v>#REF!</v>
      </c>
      <c r="G8" s="62">
        <f t="shared" si="0"/>
        <v>0</v>
      </c>
      <c r="H8" s="62" t="e">
        <f t="shared" si="0"/>
        <v>#REF!</v>
      </c>
      <c r="I8" s="204">
        <f t="shared" si="0"/>
        <v>0</v>
      </c>
      <c r="J8" s="204" t="e">
        <f t="shared" si="0"/>
        <v>#DIV/0!</v>
      </c>
      <c r="K8" s="204">
        <f t="shared" si="0"/>
        <v>0</v>
      </c>
      <c r="L8" s="204">
        <f>N5</f>
        <v>0</v>
      </c>
      <c r="M8" s="204">
        <f>O5</f>
        <v>0</v>
      </c>
      <c r="N8" s="204">
        <f>R5</f>
        <v>0</v>
      </c>
      <c r="O8" s="204">
        <f>S5</f>
        <v>0</v>
      </c>
      <c r="P8" s="204">
        <f>T5</f>
        <v>0</v>
      </c>
      <c r="Q8" s="204">
        <f t="shared" ref="Q8:W8" si="1">W5</f>
        <v>0</v>
      </c>
      <c r="R8" s="204">
        <f t="shared" si="1"/>
        <v>0</v>
      </c>
      <c r="S8" s="204">
        <f t="shared" si="1"/>
        <v>0</v>
      </c>
      <c r="T8" s="204">
        <f t="shared" si="1"/>
        <v>0</v>
      </c>
      <c r="U8" s="204">
        <f t="shared" si="1"/>
        <v>0</v>
      </c>
      <c r="V8" s="204">
        <f t="shared" si="1"/>
        <v>0</v>
      </c>
      <c r="W8" s="204">
        <f t="shared" si="1"/>
        <v>0</v>
      </c>
      <c r="X8" s="204">
        <f>AF5</f>
        <v>0</v>
      </c>
      <c r="Y8" s="204">
        <f>AG5</f>
        <v>0</v>
      </c>
      <c r="Z8" s="204">
        <f>AJ5</f>
        <v>0</v>
      </c>
      <c r="AA8" s="204">
        <f>AK5</f>
        <v>0</v>
      </c>
      <c r="AB8" s="204">
        <f>AL5</f>
        <v>0</v>
      </c>
      <c r="AC8" s="204">
        <f t="shared" ref="AC8:AH8" si="2">AO5</f>
        <v>0</v>
      </c>
      <c r="AD8" s="204">
        <f t="shared" si="2"/>
        <v>0</v>
      </c>
      <c r="AE8" s="204">
        <f t="shared" si="2"/>
        <v>0</v>
      </c>
      <c r="AF8" s="204">
        <f t="shared" si="2"/>
        <v>0</v>
      </c>
      <c r="AG8" s="204">
        <f t="shared" si="2"/>
        <v>0</v>
      </c>
      <c r="AH8" s="204">
        <f t="shared" si="2"/>
        <v>0</v>
      </c>
      <c r="AI8" s="204" t="e">
        <f>AU5</f>
        <v>#REF!</v>
      </c>
      <c r="AJ8" s="204" t="e">
        <f>AV5</f>
        <v>#REF!</v>
      </c>
      <c r="AK8" s="63">
        <f t="shared" ref="AK8:AR8" si="3">AW5</f>
        <v>0</v>
      </c>
      <c r="AL8" s="63" t="e">
        <f t="shared" si="3"/>
        <v>#REF!</v>
      </c>
      <c r="AM8" s="62" t="e">
        <f t="shared" si="3"/>
        <v>#REF!</v>
      </c>
      <c r="AN8" s="62" t="e">
        <f t="shared" si="3"/>
        <v>#REF!</v>
      </c>
      <c r="AO8" s="62" t="e">
        <f t="shared" si="3"/>
        <v>#REF!</v>
      </c>
      <c r="AP8" s="62" t="e">
        <f t="shared" si="3"/>
        <v>#REF!</v>
      </c>
      <c r="AQ8" s="62" t="e">
        <f t="shared" si="3"/>
        <v>#REF!</v>
      </c>
      <c r="AR8" s="62">
        <f t="shared" si="3"/>
        <v>0</v>
      </c>
      <c r="AS8" s="63">
        <f t="shared" ref="AS8:BS8" si="4">BE5</f>
        <v>0</v>
      </c>
      <c r="AT8" s="63">
        <f t="shared" si="4"/>
        <v>0</v>
      </c>
      <c r="AU8" s="62">
        <f t="shared" si="4"/>
        <v>0</v>
      </c>
      <c r="AV8" s="62">
        <f t="shared" si="4"/>
        <v>0</v>
      </c>
      <c r="AW8" s="63">
        <f t="shared" si="4"/>
        <v>0</v>
      </c>
      <c r="AX8" s="63" t="e">
        <f t="shared" si="4"/>
        <v>#REF!</v>
      </c>
      <c r="AY8" s="62" t="e">
        <f t="shared" si="4"/>
        <v>#REF!</v>
      </c>
      <c r="AZ8" s="62" t="e">
        <f t="shared" si="4"/>
        <v>#REF!</v>
      </c>
      <c r="BA8" s="62" t="e">
        <f t="shared" si="4"/>
        <v>#REF!</v>
      </c>
      <c r="BB8" s="62" t="e">
        <f t="shared" si="4"/>
        <v>#REF!</v>
      </c>
      <c r="BC8" s="63" t="e">
        <f t="shared" si="4"/>
        <v>#REF!</v>
      </c>
      <c r="BD8" s="62" t="e">
        <f t="shared" si="4"/>
        <v>#REF!</v>
      </c>
      <c r="BE8" s="62" t="e">
        <f t="shared" si="4"/>
        <v>#REF!</v>
      </c>
      <c r="BF8" s="62" t="e">
        <f t="shared" si="4"/>
        <v>#REF!</v>
      </c>
      <c r="BG8" s="62" t="e">
        <f t="shared" si="4"/>
        <v>#REF!</v>
      </c>
      <c r="BH8" s="62" t="e">
        <f t="shared" si="4"/>
        <v>#REF!</v>
      </c>
      <c r="BI8" s="62" t="e">
        <f t="shared" si="4"/>
        <v>#REF!</v>
      </c>
      <c r="BJ8" s="63" t="e">
        <f t="shared" si="4"/>
        <v>#REF!</v>
      </c>
      <c r="BK8" s="62">
        <f t="shared" si="4"/>
        <v>0</v>
      </c>
      <c r="BL8" s="63" t="e">
        <f t="shared" si="4"/>
        <v>#REF!</v>
      </c>
      <c r="BM8" s="62" t="e">
        <f t="shared" si="4"/>
        <v>#REF!</v>
      </c>
      <c r="BN8" s="62" t="e">
        <f t="shared" si="4"/>
        <v>#REF!</v>
      </c>
      <c r="BO8" s="62" t="e">
        <f t="shared" si="4"/>
        <v>#REF!</v>
      </c>
      <c r="BP8" s="62" t="e">
        <f t="shared" si="4"/>
        <v>#REF!</v>
      </c>
      <c r="BQ8" s="62" t="e">
        <f t="shared" si="4"/>
        <v>#REF!</v>
      </c>
      <c r="BR8" s="62" t="e">
        <f t="shared" si="4"/>
        <v>#REF!</v>
      </c>
      <c r="BS8" s="62" t="e">
        <f t="shared" si="4"/>
        <v>#REF!</v>
      </c>
      <c r="BT8" s="62" t="e">
        <f>CG5</f>
        <v>#REF!</v>
      </c>
      <c r="BU8" s="62" t="e">
        <f>CH5</f>
        <v>#REF!</v>
      </c>
      <c r="BV8" s="204">
        <f>CV5</f>
        <v>0</v>
      </c>
      <c r="BW8" s="204">
        <f>DB5</f>
        <v>0</v>
      </c>
      <c r="BX8" s="204">
        <f>DD5</f>
        <v>0</v>
      </c>
      <c r="BY8" s="204">
        <f>DI5</f>
        <v>0</v>
      </c>
      <c r="BZ8" s="204">
        <f>'3.'!D9</f>
        <v>0</v>
      </c>
      <c r="CA8" s="62">
        <f>'3.'!D38</f>
        <v>0</v>
      </c>
      <c r="CB8" s="62">
        <f>'4.'!D6</f>
        <v>0</v>
      </c>
      <c r="CC8" s="62">
        <f>'4.'!D10</f>
        <v>0</v>
      </c>
      <c r="CD8" s="63">
        <f>'4.'!D14</f>
        <v>0</v>
      </c>
      <c r="CE8" s="62">
        <f>'4.'!D15</f>
        <v>0</v>
      </c>
      <c r="CF8" s="63">
        <f>'4.'!D16</f>
        <v>0</v>
      </c>
      <c r="CG8" s="63">
        <f>'4.'!D20</f>
        <v>0</v>
      </c>
      <c r="CH8" s="62">
        <f>'4.'!D21</f>
        <v>0</v>
      </c>
      <c r="CI8" s="63">
        <f>'4.'!D22</f>
        <v>0</v>
      </c>
      <c r="CJ8" s="204">
        <f>'4.'!D26</f>
        <v>0</v>
      </c>
      <c r="CK8" s="62">
        <f>'4.'!D30</f>
        <v>0</v>
      </c>
      <c r="CL8" s="62">
        <f>'4.'!D34</f>
        <v>0</v>
      </c>
      <c r="CM8" s="62">
        <f>'4.'!AT505</f>
        <v>0</v>
      </c>
      <c r="CN8" s="62">
        <f>'4.'!AT506</f>
        <v>0</v>
      </c>
      <c r="CO8" s="62" t="str">
        <f>'5.'!D6</f>
        <v>töltse ki a 4.1. sz. mezőt</v>
      </c>
      <c r="CP8" s="62">
        <f>'5.'!D10</f>
        <v>0</v>
      </c>
      <c r="CQ8" s="63">
        <f>'5.'!D14</f>
        <v>0</v>
      </c>
      <c r="CR8" s="62">
        <f>'5.'!D15</f>
        <v>0</v>
      </c>
      <c r="CS8" s="63">
        <f>'5.'!D16</f>
        <v>0</v>
      </c>
      <c r="CT8" s="63">
        <f>'5.'!D20</f>
        <v>0</v>
      </c>
      <c r="CU8" s="62">
        <f>'5.'!D21</f>
        <v>0</v>
      </c>
      <c r="CV8" s="63">
        <f>'5.'!D22</f>
        <v>0</v>
      </c>
      <c r="CW8" s="204">
        <f>'5.'!D26</f>
        <v>0</v>
      </c>
      <c r="CX8" s="62">
        <f>'5.'!D30</f>
        <v>0</v>
      </c>
      <c r="CY8" s="62">
        <f>'5.'!D34</f>
        <v>0</v>
      </c>
      <c r="CZ8" s="62">
        <f>'5.'!AT505</f>
        <v>0</v>
      </c>
      <c r="DA8" s="62">
        <f>'5.'!AT506</f>
        <v>0</v>
      </c>
      <c r="DB8" s="204">
        <f>'6.'!D9</f>
        <v>0</v>
      </c>
      <c r="DC8" s="62">
        <f>'6.'!D20</f>
        <v>0</v>
      </c>
      <c r="DD8" s="62">
        <f>'6.'!D28</f>
        <v>0</v>
      </c>
      <c r="DE8" s="63">
        <f>'7.'!D9</f>
        <v>0</v>
      </c>
      <c r="DF8" s="204">
        <f>'7.'!AN24</f>
        <v>0</v>
      </c>
      <c r="DG8" s="63">
        <f>Értékelőlap!Y42</f>
        <v>0</v>
      </c>
      <c r="DH8" s="246">
        <f>Értékelőlap!Y44</f>
        <v>0</v>
      </c>
      <c r="DI8" s="62" t="str">
        <f>'Elfogadott programelemek'!AC7</f>
        <v>-</v>
      </c>
      <c r="DJ8" s="62" t="str">
        <f>'Elfogadott programelemek'!AC13</f>
        <v>-</v>
      </c>
      <c r="DK8" s="62" t="str">
        <f>'Elfogadott programelemek'!AC15</f>
        <v>-</v>
      </c>
      <c r="DL8" s="62" t="str">
        <f>'Elfogadott programelemek'!AC17</f>
        <v>-</v>
      </c>
      <c r="DM8" s="62" t="str">
        <f>'Elfogadott programelemek'!AC20</f>
        <v>-</v>
      </c>
      <c r="DN8" s="62" t="str">
        <f>'Elfogadott programelemek'!AC22</f>
        <v>-</v>
      </c>
      <c r="DO8" s="62" t="str">
        <f>'Elfogadott programelemek'!AC24</f>
        <v>-</v>
      </c>
      <c r="DP8" s="62" t="str">
        <f>'Elfogadott programelemek'!AC27</f>
        <v>-</v>
      </c>
      <c r="DQ8" s="62" t="str">
        <f>'Elfogadott programelemek'!AC29</f>
        <v>-</v>
      </c>
      <c r="DR8" s="62" t="str">
        <f>'Elfogadott programelemek'!AC31</f>
        <v>-</v>
      </c>
      <c r="DS8" s="62" t="str">
        <f>'Elfogadott programelemek'!AC34</f>
        <v>-</v>
      </c>
      <c r="DT8" s="62" t="str">
        <f>'Elfogadott programelemek'!AC36</f>
        <v>-</v>
      </c>
      <c r="DU8" s="62" t="str">
        <f>'Elfogadott programelemek'!AC38</f>
        <v>-</v>
      </c>
      <c r="DV8" s="62" t="str">
        <f>'Elfogadott programelemek'!AC41</f>
        <v>-</v>
      </c>
      <c r="DW8" s="62" t="str">
        <f>'Elfogadott programelemek'!AC43</f>
        <v>-</v>
      </c>
      <c r="DX8" s="62" t="str">
        <f>'Elfogadott programelemek'!AC45</f>
        <v>-</v>
      </c>
      <c r="DY8" s="62" t="str">
        <f>'Elfogadott programelemek'!AC48</f>
        <v>-</v>
      </c>
      <c r="DZ8" s="62" t="str">
        <f>'Elfogadott programelemek'!AC50</f>
        <v>-</v>
      </c>
      <c r="EA8" s="62" t="str">
        <f>'Elfogadott programelemek'!AC52</f>
        <v>-</v>
      </c>
      <c r="EB8" s="62" t="str">
        <f>'Elfogadott programelemek'!AC55</f>
        <v>-</v>
      </c>
      <c r="EC8" s="62" t="str">
        <f>'Elfogadott programelemek'!AC57</f>
        <v>-</v>
      </c>
      <c r="ED8" s="62" t="str">
        <f>'Elfogadott programelemek'!AC59</f>
        <v>-</v>
      </c>
      <c r="EE8" s="62" t="str">
        <f>'Elfogadott programelemek'!AC62</f>
        <v>-</v>
      </c>
      <c r="EF8" s="62" t="str">
        <f>'Elfogadott programelemek'!AC64</f>
        <v>-</v>
      </c>
      <c r="EG8" s="62" t="str">
        <f>'Elfogadott programelemek'!AC66</f>
        <v>-</v>
      </c>
      <c r="EH8" s="62" t="str">
        <f>'Elfogadott programelemek'!AC69</f>
        <v>-</v>
      </c>
      <c r="EI8" s="62" t="str">
        <f>'Elfogadott programelemek'!AC71</f>
        <v>-</v>
      </c>
      <c r="EJ8" s="62" t="str">
        <f>'Elfogadott programelemek'!AC73</f>
        <v>-</v>
      </c>
      <c r="EK8" s="62" t="str">
        <f>'Elfogadott programelemek'!AC76</f>
        <v>-</v>
      </c>
      <c r="EL8" s="62" t="str">
        <f>'Elfogadott programelemek'!AC78</f>
        <v>-</v>
      </c>
      <c r="EM8" s="62" t="str">
        <f>'Elfogadott programelemek'!AC80</f>
        <v>-</v>
      </c>
      <c r="EN8" s="204">
        <f>'Elfogadott programelemek'!AC160</f>
        <v>0</v>
      </c>
      <c r="EO8" s="204">
        <f>'Elfogadott programelemek'!AC161</f>
        <v>0</v>
      </c>
      <c r="EP8" s="204">
        <f>'Elfogadott programelemek'!AC162</f>
        <v>0</v>
      </c>
      <c r="EQ8" s="204" t="str">
        <f>'Elfogadott programelemek'!AC88</f>
        <v>-</v>
      </c>
      <c r="ER8" s="204" t="str">
        <f>'Elfogadott programelemek'!AC90</f>
        <v>-</v>
      </c>
      <c r="ES8" s="204" t="str">
        <f>'Elfogadott programelemek'!AC92</f>
        <v>-</v>
      </c>
      <c r="ET8" s="204" t="str">
        <f>'Elfogadott programelemek'!AC95</f>
        <v>-</v>
      </c>
      <c r="EU8" s="204" t="str">
        <f>'Elfogadott programelemek'!AC97</f>
        <v>-</v>
      </c>
      <c r="EV8" s="204" t="str">
        <f>'Elfogadott programelemek'!AC99</f>
        <v>-</v>
      </c>
      <c r="EW8" s="204" t="str">
        <f>'Elfogadott programelemek'!AC102</f>
        <v>-</v>
      </c>
      <c r="EX8" s="204" t="str">
        <f>'Elfogadott programelemek'!AC104</f>
        <v>-</v>
      </c>
      <c r="EY8" s="204" t="str">
        <f>'Elfogadott programelemek'!AC106</f>
        <v>-</v>
      </c>
      <c r="EZ8" s="204" t="str">
        <f>'Elfogadott programelemek'!AC109</f>
        <v>-</v>
      </c>
      <c r="FA8" s="204" t="str">
        <f>'Elfogadott programelemek'!AC111</f>
        <v>-</v>
      </c>
      <c r="FB8" s="204" t="str">
        <f>'Elfogadott programelemek'!AC113</f>
        <v>-</v>
      </c>
      <c r="FC8" s="204" t="str">
        <f>'Elfogadott programelemek'!AC116</f>
        <v>-</v>
      </c>
      <c r="FD8" s="204" t="str">
        <f>'Elfogadott programelemek'!AC118</f>
        <v>-</v>
      </c>
      <c r="FE8" s="204" t="str">
        <f>'Elfogadott programelemek'!AC120</f>
        <v>-</v>
      </c>
      <c r="FF8" s="204" t="str">
        <f>'Elfogadott programelemek'!AC123</f>
        <v>-</v>
      </c>
      <c r="FG8" s="204" t="str">
        <f>'Elfogadott programelemek'!AC125</f>
        <v>-</v>
      </c>
      <c r="FH8" s="204" t="str">
        <f>'Elfogadott programelemek'!AC127</f>
        <v>-</v>
      </c>
      <c r="FI8" s="204" t="str">
        <f>'Elfogadott programelemek'!AC130</f>
        <v>-</v>
      </c>
      <c r="FJ8" s="204" t="str">
        <f>'Elfogadott programelemek'!AC132</f>
        <v>-</v>
      </c>
      <c r="FK8" s="204" t="str">
        <f>'Elfogadott programelemek'!AC134</f>
        <v>-</v>
      </c>
      <c r="FL8" s="204" t="str">
        <f>'Elfogadott programelemek'!AC137</f>
        <v>-</v>
      </c>
      <c r="FM8" s="204" t="str">
        <f>'Elfogadott programelemek'!AC139</f>
        <v>-</v>
      </c>
      <c r="FN8" s="204" t="str">
        <f>'Elfogadott programelemek'!AC141</f>
        <v>-</v>
      </c>
      <c r="FO8" s="204" t="str">
        <f>'Elfogadott programelemek'!AC144</f>
        <v>-</v>
      </c>
      <c r="FP8" s="204" t="str">
        <f>'Elfogadott programelemek'!AC146</f>
        <v>-</v>
      </c>
      <c r="FQ8" s="204" t="str">
        <f>'Elfogadott programelemek'!AC148</f>
        <v>-</v>
      </c>
      <c r="FR8" s="204" t="str">
        <f>'Elfogadott programelemek'!AC151</f>
        <v>-</v>
      </c>
      <c r="FS8" s="204" t="str">
        <f>'Elfogadott programelemek'!AC153</f>
        <v>-</v>
      </c>
      <c r="FT8" s="204" t="str">
        <f>'Elfogadott programelemek'!AC155</f>
        <v>-</v>
      </c>
      <c r="FU8" s="204">
        <f>'Elfogadott programelemek'!AC166</f>
        <v>0</v>
      </c>
      <c r="FV8" s="204">
        <f>'Elfogadott programelemek'!AC167</f>
        <v>0</v>
      </c>
      <c r="FW8" s="204">
        <f>'Elfogadott programelemek'!AC168</f>
        <v>0</v>
      </c>
      <c r="FX8" s="204" t="str">
        <f>'Elfogadott programelemek'!AC172</f>
        <v>-</v>
      </c>
      <c r="FY8" s="204">
        <f>'Elfogadott programelemek'!AC173</f>
        <v>0</v>
      </c>
      <c r="FZ8" s="204" t="str">
        <f>'Elfogadott programelemek'!AC176</f>
        <v>NEM vállalt</v>
      </c>
      <c r="GA8" s="204">
        <f>'Elfogadott programelemek'!AC177</f>
        <v>0</v>
      </c>
      <c r="GB8" s="204" t="str">
        <f>'Elfogadott programelemek'!AC9</f>
        <v>-</v>
      </c>
      <c r="GC8" s="204">
        <f>Értékelőlap!AI10</f>
        <v>0</v>
      </c>
      <c r="GD8" s="204" t="str">
        <f>Értékelőlap!AI11</f>
        <v>-</v>
      </c>
      <c r="GE8" s="204" t="e">
        <f>Értékelőlap!AI12</f>
        <v>#DIV/0!</v>
      </c>
      <c r="GF8" s="204">
        <f>Értékelőlap!AI13</f>
        <v>14</v>
      </c>
      <c r="GG8" s="204">
        <f>Értékelőlap!AN10</f>
        <v>0</v>
      </c>
      <c r="GH8" s="204" t="str">
        <f>Értékelőlap!AN11</f>
        <v>-</v>
      </c>
      <c r="GI8" s="204" t="e">
        <f>Értékelőlap!AN12</f>
        <v>#DIV/0!</v>
      </c>
      <c r="GJ8" s="204">
        <f>Értékelőlap!AN13</f>
        <v>14</v>
      </c>
      <c r="GK8" s="204" t="str">
        <f>Értékelőlap!AI15</f>
        <v>-</v>
      </c>
      <c r="GL8" s="204" t="str">
        <f>Értékelőlap!AI17</f>
        <v>-</v>
      </c>
      <c r="GM8" s="204">
        <f>Értékelőlap!AI18</f>
        <v>0</v>
      </c>
      <c r="GN8" s="204">
        <f>Értékelőlap!AI19</f>
        <v>0</v>
      </c>
      <c r="GO8" s="204">
        <f>Értékelőlap!AI20</f>
        <v>0</v>
      </c>
      <c r="GP8" s="204">
        <f>Értékelőlap!AI21</f>
        <v>0</v>
      </c>
      <c r="GQ8" s="204" t="e">
        <f>Értékelőlap!AI22</f>
        <v>#VALUE!</v>
      </c>
      <c r="GR8" s="204">
        <f>'8.'!N69</f>
        <v>0</v>
      </c>
      <c r="GS8" s="204">
        <f>'8.'!N12</f>
        <v>0</v>
      </c>
      <c r="GT8" s="204">
        <f>'8.'!N19</f>
        <v>0</v>
      </c>
      <c r="GU8" s="204">
        <f>'8.'!N26</f>
        <v>0</v>
      </c>
      <c r="GV8" s="204">
        <f>'8.'!N33</f>
        <v>0</v>
      </c>
      <c r="GW8" s="204">
        <f>'8.'!N35</f>
        <v>0</v>
      </c>
      <c r="GX8" s="204">
        <f>'8.'!N44</f>
        <v>0</v>
      </c>
      <c r="GY8" s="204">
        <f>'8.'!N51</f>
        <v>0</v>
      </c>
      <c r="GZ8" s="204">
        <f>'8.'!N58</f>
        <v>0</v>
      </c>
      <c r="HA8" s="204">
        <f>'8.'!N65</f>
        <v>0</v>
      </c>
      <c r="HB8" s="204">
        <f>'8.'!N67</f>
        <v>0</v>
      </c>
      <c r="HC8" s="63">
        <f>Értékelőlap!Y36</f>
        <v>0</v>
      </c>
      <c r="HD8" s="63">
        <f>Értékelőlap!Y37</f>
        <v>0</v>
      </c>
      <c r="HE8" s="62">
        <f>Értékelőlap!AI31</f>
        <v>0</v>
      </c>
      <c r="HF8" s="62">
        <f>Értékelőlap!AI32</f>
        <v>0</v>
      </c>
      <c r="HG8" s="62">
        <f>Értékelőlap!AI33</f>
        <v>0</v>
      </c>
      <c r="HH8" s="62">
        <f>Értékelőlap!AI34</f>
        <v>0</v>
      </c>
      <c r="HI8" s="204">
        <f>'8.'!O69</f>
        <v>0</v>
      </c>
      <c r="HJ8" s="204">
        <f>'8.'!O12</f>
        <v>0</v>
      </c>
      <c r="HK8" s="204">
        <f>'8.'!O19</f>
        <v>0</v>
      </c>
      <c r="HL8" s="204">
        <f>'8.'!O26</f>
        <v>0</v>
      </c>
      <c r="HM8" s="204">
        <f>'8.'!O33</f>
        <v>0</v>
      </c>
      <c r="HN8" s="204">
        <f>'8.'!O35</f>
        <v>0</v>
      </c>
      <c r="HO8" s="204">
        <f>'8.'!O44</f>
        <v>0</v>
      </c>
      <c r="HP8" s="204">
        <f>'8.'!O51</f>
        <v>0</v>
      </c>
      <c r="HQ8" s="204">
        <f>'8.'!O58</f>
        <v>0</v>
      </c>
      <c r="HR8" s="204">
        <f>'8.'!O65</f>
        <v>0</v>
      </c>
      <c r="HS8" s="204">
        <f>'8.'!O67</f>
        <v>0</v>
      </c>
      <c r="HT8" s="62">
        <f>Értékelőlap!Y27</f>
        <v>0</v>
      </c>
      <c r="HU8" s="62">
        <f>Értékelőlap!Y28</f>
        <v>0</v>
      </c>
      <c r="HV8" s="63">
        <f>Értékelőlap!Y29</f>
        <v>0</v>
      </c>
      <c r="HW8" s="63">
        <f>Értékelőlap!A39</f>
        <v>0</v>
      </c>
      <c r="HX8" s="63">
        <f>Értékelőlap!A41</f>
        <v>0</v>
      </c>
    </row>
    <row r="9" spans="1:232" ht="27.95" customHeight="1" x14ac:dyDescent="0.2">
      <c r="A9" s="60" t="s">
        <v>676</v>
      </c>
    </row>
    <row r="10" spans="1:232" ht="56.25" customHeight="1" x14ac:dyDescent="0.2">
      <c r="A10" s="61" t="s">
        <v>628</v>
      </c>
      <c r="B10" s="61" t="s">
        <v>630</v>
      </c>
      <c r="C10" s="61" t="s">
        <v>629</v>
      </c>
      <c r="D10" s="61" t="s">
        <v>780</v>
      </c>
      <c r="E10" s="61" t="s">
        <v>146</v>
      </c>
      <c r="F10" s="61" t="s">
        <v>135</v>
      </c>
      <c r="G10" s="61" t="s">
        <v>147</v>
      </c>
      <c r="H10" s="61" t="s">
        <v>148</v>
      </c>
      <c r="I10" s="61" t="s">
        <v>632</v>
      </c>
      <c r="J10" s="61" t="s">
        <v>633</v>
      </c>
      <c r="K10" s="61" t="s">
        <v>634</v>
      </c>
      <c r="L10" s="61" t="s">
        <v>635</v>
      </c>
      <c r="M10" s="61" t="s">
        <v>636</v>
      </c>
      <c r="N10" s="61" t="s">
        <v>637</v>
      </c>
      <c r="O10" s="61" t="s">
        <v>638</v>
      </c>
      <c r="P10" s="61" t="s">
        <v>639</v>
      </c>
      <c r="Q10" s="61" t="s">
        <v>640</v>
      </c>
      <c r="R10" s="61" t="s">
        <v>641</v>
      </c>
      <c r="S10" s="61" t="s">
        <v>642</v>
      </c>
      <c r="T10" s="61" t="s">
        <v>643</v>
      </c>
      <c r="U10" s="61" t="s">
        <v>644</v>
      </c>
      <c r="V10" s="61" t="s">
        <v>645</v>
      </c>
      <c r="W10" s="61" t="s">
        <v>646</v>
      </c>
      <c r="X10" s="61" t="s">
        <v>647</v>
      </c>
      <c r="Y10" s="61" t="s">
        <v>648</v>
      </c>
      <c r="Z10" s="61" t="s">
        <v>649</v>
      </c>
      <c r="AA10" s="61" t="s">
        <v>650</v>
      </c>
      <c r="AB10" s="61" t="s">
        <v>28</v>
      </c>
      <c r="AC10" s="61" t="s">
        <v>651</v>
      </c>
      <c r="AD10" s="61" t="s">
        <v>652</v>
      </c>
      <c r="AE10" s="61" t="s">
        <v>653</v>
      </c>
      <c r="AF10" s="61" t="s">
        <v>654</v>
      </c>
      <c r="AG10" s="61" t="s">
        <v>655</v>
      </c>
      <c r="AH10" s="61" t="s">
        <v>656</v>
      </c>
      <c r="AI10" s="61" t="s">
        <v>657</v>
      </c>
      <c r="AJ10" s="61" t="s">
        <v>658</v>
      </c>
      <c r="AK10" s="61" t="s">
        <v>659</v>
      </c>
      <c r="AL10" s="61" t="s">
        <v>660</v>
      </c>
      <c r="AM10" s="61" t="s">
        <v>661</v>
      </c>
      <c r="AN10" s="61" t="s">
        <v>662</v>
      </c>
      <c r="AO10" s="61" t="s">
        <v>663</v>
      </c>
      <c r="AP10" s="61" t="s">
        <v>664</v>
      </c>
      <c r="AQ10" s="61" t="s">
        <v>665</v>
      </c>
      <c r="AR10" s="61" t="s">
        <v>666</v>
      </c>
      <c r="AS10" s="61" t="s">
        <v>667</v>
      </c>
      <c r="AT10" s="61" t="s">
        <v>29</v>
      </c>
      <c r="AU10" s="61" t="s">
        <v>781</v>
      </c>
      <c r="AV10" s="61" t="s">
        <v>782</v>
      </c>
      <c r="AW10" s="61" t="s">
        <v>134</v>
      </c>
      <c r="AX10" s="61" t="s">
        <v>144</v>
      </c>
      <c r="AY10" s="61" t="s">
        <v>143</v>
      </c>
      <c r="AZ10" s="61" t="s">
        <v>596</v>
      </c>
      <c r="BA10" s="61" t="s">
        <v>668</v>
      </c>
      <c r="BB10" s="61" t="s">
        <v>786</v>
      </c>
      <c r="BC10" s="61" t="s">
        <v>142</v>
      </c>
      <c r="BD10" s="61" t="s">
        <v>138</v>
      </c>
      <c r="BE10" s="61" t="s">
        <v>783</v>
      </c>
      <c r="BF10" s="61" t="s">
        <v>347</v>
      </c>
      <c r="BG10" s="61" t="s">
        <v>784</v>
      </c>
      <c r="BH10" s="61" t="s">
        <v>785</v>
      </c>
      <c r="BI10" s="61" t="s">
        <v>356</v>
      </c>
      <c r="BJ10" s="61" t="s">
        <v>357</v>
      </c>
      <c r="BK10" s="61" t="s">
        <v>358</v>
      </c>
      <c r="BL10" s="61" t="s">
        <v>554</v>
      </c>
      <c r="BM10" s="61" t="s">
        <v>555</v>
      </c>
      <c r="BN10" s="61" t="s">
        <v>556</v>
      </c>
      <c r="BO10" s="61" t="s">
        <v>557</v>
      </c>
      <c r="BP10" s="61" t="s">
        <v>558</v>
      </c>
      <c r="BQ10" s="61" t="s">
        <v>625</v>
      </c>
      <c r="BR10" s="61" t="s">
        <v>560</v>
      </c>
      <c r="BS10" s="61" t="s">
        <v>561</v>
      </c>
      <c r="BT10" s="61" t="s">
        <v>571</v>
      </c>
      <c r="BU10" s="61" t="s">
        <v>572</v>
      </c>
      <c r="BV10" s="61" t="s">
        <v>32</v>
      </c>
      <c r="BW10" s="61" t="s">
        <v>37</v>
      </c>
      <c r="BX10" s="61" t="s">
        <v>38</v>
      </c>
      <c r="BY10" s="61" t="s">
        <v>39</v>
      </c>
      <c r="BZ10" s="61" t="s">
        <v>40</v>
      </c>
      <c r="CA10" s="61" t="s">
        <v>62</v>
      </c>
      <c r="CB10" s="61" t="s">
        <v>268</v>
      </c>
      <c r="CC10" s="61" t="s">
        <v>573</v>
      </c>
      <c r="CD10" s="61" t="s">
        <v>31</v>
      </c>
      <c r="CE10" s="61" t="s">
        <v>41</v>
      </c>
      <c r="CF10" s="61" t="s">
        <v>42</v>
      </c>
      <c r="CG10" s="61" t="s">
        <v>43</v>
      </c>
      <c r="CH10" s="61" t="s">
        <v>44</v>
      </c>
      <c r="CI10" s="61" t="s">
        <v>266</v>
      </c>
      <c r="CJ10" s="61" t="s">
        <v>574</v>
      </c>
      <c r="CK10" s="61" t="s">
        <v>351</v>
      </c>
      <c r="CL10" s="61" t="s">
        <v>45</v>
      </c>
      <c r="CM10" s="206" t="s">
        <v>677</v>
      </c>
      <c r="CN10" s="206" t="s">
        <v>678</v>
      </c>
      <c r="CO10" s="206" t="s">
        <v>679</v>
      </c>
      <c r="CP10" s="206" t="s">
        <v>680</v>
      </c>
      <c r="CQ10" s="206" t="s">
        <v>681</v>
      </c>
      <c r="CR10" s="206" t="s">
        <v>48</v>
      </c>
      <c r="CS10" s="61" t="s">
        <v>49</v>
      </c>
      <c r="CT10" s="61" t="s">
        <v>50</v>
      </c>
      <c r="CU10" s="61" t="s">
        <v>51</v>
      </c>
      <c r="CV10" s="61" t="s">
        <v>575</v>
      </c>
      <c r="CW10" s="61" t="s">
        <v>576</v>
      </c>
      <c r="CX10" s="61" t="s">
        <v>577</v>
      </c>
      <c r="CY10" s="61" t="s">
        <v>578</v>
      </c>
      <c r="CZ10" s="61" t="s">
        <v>579</v>
      </c>
      <c r="DA10" s="61" t="s">
        <v>580</v>
      </c>
      <c r="DB10" s="61" t="s">
        <v>581</v>
      </c>
      <c r="DC10" s="61" t="s">
        <v>582</v>
      </c>
      <c r="DD10" s="61" t="s">
        <v>583</v>
      </c>
      <c r="DE10" s="61" t="s">
        <v>52</v>
      </c>
      <c r="DF10" s="61" t="s">
        <v>53</v>
      </c>
      <c r="DG10" s="206" t="s">
        <v>688</v>
      </c>
      <c r="DH10" s="206" t="s">
        <v>682</v>
      </c>
      <c r="DI10" s="206" t="s">
        <v>683</v>
      </c>
      <c r="DJ10" s="206" t="s">
        <v>684</v>
      </c>
      <c r="DK10" s="206" t="s">
        <v>719</v>
      </c>
      <c r="DL10" s="206" t="s">
        <v>720</v>
      </c>
      <c r="DM10" s="206" t="s">
        <v>6</v>
      </c>
      <c r="DN10" s="206" t="s">
        <v>7</v>
      </c>
      <c r="DO10" s="61" t="s">
        <v>725</v>
      </c>
      <c r="DP10" s="61" t="s">
        <v>726</v>
      </c>
      <c r="DQ10" s="61" t="s">
        <v>727</v>
      </c>
      <c r="DR10" s="61" t="s">
        <v>0</v>
      </c>
      <c r="DS10" s="61" t="s">
        <v>1</v>
      </c>
      <c r="DT10" s="61" t="s">
        <v>2</v>
      </c>
      <c r="DU10" s="61" t="s">
        <v>3</v>
      </c>
      <c r="DV10" s="61" t="s">
        <v>4</v>
      </c>
      <c r="DW10" s="61" t="s">
        <v>5</v>
      </c>
      <c r="DX10" s="61" t="s">
        <v>57</v>
      </c>
      <c r="DY10" s="61" t="s">
        <v>56</v>
      </c>
      <c r="DZ10" s="206" t="s">
        <v>721</v>
      </c>
      <c r="EA10" s="206" t="s">
        <v>685</v>
      </c>
      <c r="EB10" s="206" t="s">
        <v>686</v>
      </c>
      <c r="EC10" s="206" t="s">
        <v>687</v>
      </c>
      <c r="ED10" s="206" t="s">
        <v>722</v>
      </c>
      <c r="EE10" s="206" t="s">
        <v>723</v>
      </c>
      <c r="EF10" s="206" t="s">
        <v>8</v>
      </c>
      <c r="EG10" s="206" t="s">
        <v>9</v>
      </c>
      <c r="EH10" s="61" t="s">
        <v>352</v>
      </c>
      <c r="EI10" s="61" t="s">
        <v>58</v>
      </c>
      <c r="EJ10" s="61" t="s">
        <v>269</v>
      </c>
      <c r="EK10" s="61" t="s">
        <v>270</v>
      </c>
      <c r="EL10" s="61" t="s">
        <v>59</v>
      </c>
      <c r="EM10" s="61" t="s">
        <v>60</v>
      </c>
      <c r="EN10" s="61" t="s">
        <v>61</v>
      </c>
      <c r="EO10" s="61" t="s">
        <v>672</v>
      </c>
      <c r="EP10" s="61" t="s">
        <v>673</v>
      </c>
      <c r="EQ10" s="61" t="s">
        <v>674</v>
      </c>
      <c r="ER10" s="61" t="s">
        <v>675</v>
      </c>
      <c r="ES10" s="61" t="s">
        <v>349</v>
      </c>
      <c r="ET10" s="61" t="s">
        <v>15</v>
      </c>
      <c r="EU10" s="206" t="s">
        <v>106</v>
      </c>
      <c r="EV10" s="206" t="s">
        <v>107</v>
      </c>
      <c r="EW10" s="206" t="s">
        <v>108</v>
      </c>
      <c r="EX10" s="206" t="s">
        <v>344</v>
      </c>
      <c r="EY10" s="206" t="s">
        <v>345</v>
      </c>
      <c r="EZ10" s="206" t="s">
        <v>346</v>
      </c>
      <c r="FA10" s="206" t="s">
        <v>16</v>
      </c>
      <c r="FB10" s="206" t="s">
        <v>206</v>
      </c>
      <c r="FC10" s="206" t="s">
        <v>17</v>
      </c>
      <c r="FD10" s="206" t="s">
        <v>18</v>
      </c>
      <c r="FE10" s="206" t="s">
        <v>791</v>
      </c>
      <c r="FF10" s="206" t="s">
        <v>207</v>
      </c>
      <c r="FG10" s="206" t="s">
        <v>208</v>
      </c>
      <c r="FH10" s="206" t="s">
        <v>209</v>
      </c>
      <c r="FI10" s="206" t="s">
        <v>210</v>
      </c>
      <c r="FJ10" s="206" t="s">
        <v>211</v>
      </c>
      <c r="FK10" s="206" t="s">
        <v>212</v>
      </c>
      <c r="FL10" s="206" t="s">
        <v>213</v>
      </c>
      <c r="FM10" s="206" t="s">
        <v>214</v>
      </c>
      <c r="FN10" s="206" t="s">
        <v>215</v>
      </c>
      <c r="FO10" s="206" t="s">
        <v>216</v>
      </c>
      <c r="FP10" s="206" t="s">
        <v>217</v>
      </c>
      <c r="FQ10" s="206" t="s">
        <v>218</v>
      </c>
      <c r="FR10" s="206" t="s">
        <v>787</v>
      </c>
      <c r="FS10" s="206" t="s">
        <v>790</v>
      </c>
      <c r="FT10" s="206" t="s">
        <v>340</v>
      </c>
    </row>
    <row r="11" spans="1:232" ht="50.1" customHeight="1" x14ac:dyDescent="0.2">
      <c r="A11" s="60" t="str">
        <f>A$5</f>
        <v>HAT-15-06</v>
      </c>
      <c r="B11" s="207" t="str">
        <f>B$5</f>
        <v>HAT/</v>
      </c>
      <c r="C11" s="207">
        <f>C$5</f>
        <v>0</v>
      </c>
      <c r="D11" s="207" t="str">
        <f>D$5</f>
        <v>/2015</v>
      </c>
      <c r="E11" s="58">
        <f>E5</f>
        <v>0</v>
      </c>
      <c r="F11" s="58" t="e">
        <f>F5</f>
        <v>#REF!</v>
      </c>
      <c r="G11" s="58">
        <f>G5</f>
        <v>0</v>
      </c>
      <c r="H11" s="58" t="e">
        <f>H5</f>
        <v>#REF!</v>
      </c>
      <c r="I11" s="204">
        <f>I5</f>
        <v>0</v>
      </c>
      <c r="J11" s="204" t="e">
        <f t="shared" ref="J11:W11" si="5">J5</f>
        <v>#DIV/0!</v>
      </c>
      <c r="K11" s="204">
        <f t="shared" si="5"/>
        <v>0</v>
      </c>
      <c r="L11" s="204">
        <f t="shared" si="5"/>
        <v>0</v>
      </c>
      <c r="M11" s="204">
        <f t="shared" si="5"/>
        <v>0</v>
      </c>
      <c r="N11" s="204">
        <f t="shared" si="5"/>
        <v>0</v>
      </c>
      <c r="O11" s="204">
        <f t="shared" si="5"/>
        <v>0</v>
      </c>
      <c r="P11" s="204">
        <f t="shared" si="5"/>
        <v>0</v>
      </c>
      <c r="Q11" s="204">
        <f t="shared" si="5"/>
        <v>0</v>
      </c>
      <c r="R11" s="204">
        <f t="shared" si="5"/>
        <v>0</v>
      </c>
      <c r="S11" s="204">
        <f t="shared" si="5"/>
        <v>0</v>
      </c>
      <c r="T11" s="204">
        <f t="shared" si="5"/>
        <v>0</v>
      </c>
      <c r="U11" s="204">
        <f t="shared" si="5"/>
        <v>0</v>
      </c>
      <c r="V11" s="204">
        <f t="shared" si="5"/>
        <v>0</v>
      </c>
      <c r="W11" s="204">
        <f t="shared" si="5"/>
        <v>0</v>
      </c>
      <c r="X11" s="204">
        <f t="shared" ref="X11:AT11" si="6">X5</f>
        <v>0</v>
      </c>
      <c r="Y11" s="204">
        <f t="shared" si="6"/>
        <v>0</v>
      </c>
      <c r="Z11" s="204">
        <f t="shared" si="6"/>
        <v>0</v>
      </c>
      <c r="AA11" s="204">
        <f t="shared" si="6"/>
        <v>0</v>
      </c>
      <c r="AB11" s="204">
        <f t="shared" si="6"/>
        <v>0</v>
      </c>
      <c r="AC11" s="204">
        <f t="shared" si="6"/>
        <v>0</v>
      </c>
      <c r="AD11" s="204">
        <f t="shared" si="6"/>
        <v>0</v>
      </c>
      <c r="AE11" s="204">
        <f t="shared" si="6"/>
        <v>0</v>
      </c>
      <c r="AF11" s="204">
        <f t="shared" si="6"/>
        <v>0</v>
      </c>
      <c r="AG11" s="204">
        <f t="shared" si="6"/>
        <v>0</v>
      </c>
      <c r="AH11" s="204">
        <f t="shared" si="6"/>
        <v>0</v>
      </c>
      <c r="AI11" s="204">
        <f t="shared" si="6"/>
        <v>0</v>
      </c>
      <c r="AJ11" s="204">
        <f t="shared" si="6"/>
        <v>0</v>
      </c>
      <c r="AK11" s="204">
        <f t="shared" si="6"/>
        <v>0</v>
      </c>
      <c r="AL11" s="204">
        <f t="shared" si="6"/>
        <v>0</v>
      </c>
      <c r="AM11" s="204">
        <f t="shared" si="6"/>
        <v>0</v>
      </c>
      <c r="AN11" s="204">
        <f t="shared" si="6"/>
        <v>0</v>
      </c>
      <c r="AO11" s="204">
        <f t="shared" si="6"/>
        <v>0</v>
      </c>
      <c r="AP11" s="204">
        <f t="shared" si="6"/>
        <v>0</v>
      </c>
      <c r="AQ11" s="204">
        <f t="shared" si="6"/>
        <v>0</v>
      </c>
      <c r="AR11" s="204">
        <f t="shared" si="6"/>
        <v>0</v>
      </c>
      <c r="AS11" s="204">
        <f t="shared" si="6"/>
        <v>0</v>
      </c>
      <c r="AT11" s="204">
        <f t="shared" si="6"/>
        <v>0</v>
      </c>
      <c r="AU11" s="204" t="e">
        <f>'1.'!#REF!</f>
        <v>#REF!</v>
      </c>
      <c r="AV11" s="204" t="e">
        <f>'1.'!#REF!</f>
        <v>#REF!</v>
      </c>
      <c r="AW11" s="63">
        <f>AW5</f>
        <v>0</v>
      </c>
      <c r="AX11" s="58" t="e">
        <f t="shared" ref="AX11:BA11" si="7">BA5</f>
        <v>#REF!</v>
      </c>
      <c r="AY11" s="58" t="e">
        <f t="shared" si="7"/>
        <v>#REF!</v>
      </c>
      <c r="AZ11" s="58" t="e">
        <f t="shared" si="7"/>
        <v>#REF!</v>
      </c>
      <c r="BA11" s="58">
        <f t="shared" si="7"/>
        <v>0</v>
      </c>
      <c r="BB11" s="63">
        <f>BE5</f>
        <v>0</v>
      </c>
      <c r="BC11" s="58">
        <f>BF5</f>
        <v>0</v>
      </c>
      <c r="BD11" s="58">
        <f>BG5</f>
        <v>0</v>
      </c>
      <c r="BE11" s="63" t="e">
        <f>'1.'!#REF!</f>
        <v>#REF!</v>
      </c>
      <c r="BF11" s="58" t="e">
        <f>BP5</f>
        <v>#REF!</v>
      </c>
      <c r="BG11" s="58" t="e">
        <f>'1.'!#REF!</f>
        <v>#REF!</v>
      </c>
      <c r="BH11" s="58" t="e">
        <f>'1.'!#REF!</f>
        <v>#REF!</v>
      </c>
      <c r="BI11" s="60">
        <f t="shared" ref="BI11:BQ11" si="8">BW5</f>
        <v>0</v>
      </c>
      <c r="BJ11" s="207" t="e">
        <f t="shared" si="8"/>
        <v>#REF!</v>
      </c>
      <c r="BK11" s="60" t="e">
        <f t="shared" si="8"/>
        <v>#REF!</v>
      </c>
      <c r="BL11" s="60" t="e">
        <f t="shared" si="8"/>
        <v>#REF!</v>
      </c>
      <c r="BM11" s="60" t="e">
        <f t="shared" si="8"/>
        <v>#REF!</v>
      </c>
      <c r="BN11" s="60" t="e">
        <f t="shared" si="8"/>
        <v>#REF!</v>
      </c>
      <c r="BO11" s="60" t="e">
        <f t="shared" si="8"/>
        <v>#REF!</v>
      </c>
      <c r="BP11" s="60" t="e">
        <f t="shared" si="8"/>
        <v>#REF!</v>
      </c>
      <c r="BQ11" s="60" t="e">
        <f t="shared" si="8"/>
        <v>#REF!</v>
      </c>
      <c r="BR11" s="60" t="e">
        <f>CG5</f>
        <v>#REF!</v>
      </c>
      <c r="BS11" s="60" t="e">
        <f>CH5</f>
        <v>#REF!</v>
      </c>
      <c r="BT11" s="62" t="e">
        <f t="shared" ref="BT11:CL11" si="9">CT5</f>
        <v>#REF!</v>
      </c>
      <c r="BU11" s="62" t="e">
        <f t="shared" si="9"/>
        <v>#REF!</v>
      </c>
      <c r="BV11" s="205">
        <f t="shared" si="9"/>
        <v>0</v>
      </c>
      <c r="BW11" s="205">
        <f t="shared" si="9"/>
        <v>0</v>
      </c>
      <c r="BX11" s="205">
        <f t="shared" si="9"/>
        <v>0</v>
      </c>
      <c r="BY11" s="205">
        <f t="shared" si="9"/>
        <v>0</v>
      </c>
      <c r="BZ11" s="205">
        <f t="shared" si="9"/>
        <v>0</v>
      </c>
      <c r="CA11" s="208">
        <f t="shared" si="9"/>
        <v>0</v>
      </c>
      <c r="CB11" s="205">
        <f t="shared" si="9"/>
        <v>0</v>
      </c>
      <c r="CC11" s="208">
        <f t="shared" si="9"/>
        <v>0</v>
      </c>
      <c r="CD11" s="205">
        <f t="shared" si="9"/>
        <v>0</v>
      </c>
      <c r="CE11" s="205">
        <f t="shared" si="9"/>
        <v>0</v>
      </c>
      <c r="CF11" s="205">
        <f t="shared" si="9"/>
        <v>0</v>
      </c>
      <c r="CG11" s="205">
        <f t="shared" si="9"/>
        <v>0</v>
      </c>
      <c r="CH11" s="205">
        <f t="shared" si="9"/>
        <v>0</v>
      </c>
      <c r="CI11" s="205">
        <f t="shared" si="9"/>
        <v>0</v>
      </c>
      <c r="CJ11" s="205">
        <f t="shared" si="9"/>
        <v>0</v>
      </c>
      <c r="CK11" s="205">
        <f t="shared" si="9"/>
        <v>0</v>
      </c>
      <c r="CL11" s="205">
        <f t="shared" si="9"/>
        <v>0</v>
      </c>
      <c r="CM11" s="60">
        <f>'3.'!D18</f>
        <v>0</v>
      </c>
      <c r="CN11" s="60">
        <f>'3.'!K18</f>
        <v>0</v>
      </c>
      <c r="CO11" s="60">
        <f>'3.'!S18</f>
        <v>0</v>
      </c>
      <c r="CP11" s="207">
        <f>'3.'!AB18</f>
        <v>0</v>
      </c>
      <c r="CQ11" s="60">
        <f>'3.'!AF18</f>
        <v>0</v>
      </c>
      <c r="CR11" s="60">
        <f t="shared" ref="CR11:CW11" si="10">DM5</f>
        <v>0</v>
      </c>
      <c r="CS11" s="60">
        <f t="shared" si="10"/>
        <v>0</v>
      </c>
      <c r="CT11" s="60">
        <f t="shared" si="10"/>
        <v>0</v>
      </c>
      <c r="CU11" s="208">
        <f t="shared" si="10"/>
        <v>0</v>
      </c>
      <c r="CV11" s="208">
        <f t="shared" si="10"/>
        <v>0</v>
      </c>
      <c r="CW11" s="208">
        <f t="shared" si="10"/>
        <v>0</v>
      </c>
      <c r="CX11" s="207">
        <f t="shared" ref="CX11:DF11" si="11">DS5</f>
        <v>0</v>
      </c>
      <c r="CY11" s="204">
        <f t="shared" si="11"/>
        <v>0</v>
      </c>
      <c r="CZ11" s="207">
        <f t="shared" si="11"/>
        <v>0</v>
      </c>
      <c r="DA11" s="207">
        <f t="shared" si="11"/>
        <v>0</v>
      </c>
      <c r="DB11" s="62">
        <f t="shared" si="11"/>
        <v>0</v>
      </c>
      <c r="DC11" s="207">
        <f t="shared" si="11"/>
        <v>0</v>
      </c>
      <c r="DD11" s="204">
        <f t="shared" si="11"/>
        <v>0</v>
      </c>
      <c r="DE11" s="62">
        <f t="shared" si="11"/>
        <v>0</v>
      </c>
      <c r="DF11" s="62">
        <f t="shared" si="11"/>
        <v>0</v>
      </c>
      <c r="DG11" s="61" t="s">
        <v>689</v>
      </c>
      <c r="DH11" s="60">
        <f>'4.'!I42</f>
        <v>0</v>
      </c>
      <c r="DI11" s="60">
        <f>'4.'!I44</f>
        <v>0</v>
      </c>
      <c r="DJ11" s="60">
        <f>'4.'!I46</f>
        <v>0</v>
      </c>
      <c r="DK11" s="60">
        <f>'4.'!Y54</f>
        <v>0</v>
      </c>
      <c r="DL11" s="60">
        <f>'4.'!Y55</f>
        <v>0</v>
      </c>
      <c r="DM11" s="60">
        <f>'4.'!AT505</f>
        <v>0</v>
      </c>
      <c r="DN11" s="60">
        <f>'4.'!AT506</f>
        <v>0</v>
      </c>
      <c r="DO11" s="60" t="str">
        <f t="shared" ref="DO11:DY11" si="12">EB5</f>
        <v>töltse ki a 4.1. sz. mezőt</v>
      </c>
      <c r="DP11" s="60">
        <f t="shared" si="12"/>
        <v>0</v>
      </c>
      <c r="DQ11" s="60">
        <f t="shared" si="12"/>
        <v>0</v>
      </c>
      <c r="DR11" s="60">
        <f t="shared" si="12"/>
        <v>0</v>
      </c>
      <c r="DS11" s="60">
        <f t="shared" si="12"/>
        <v>0</v>
      </c>
      <c r="DT11" s="60">
        <f t="shared" si="12"/>
        <v>0</v>
      </c>
      <c r="DU11" s="60">
        <f t="shared" si="12"/>
        <v>0</v>
      </c>
      <c r="DV11" s="60">
        <f t="shared" si="12"/>
        <v>0</v>
      </c>
      <c r="DW11" s="60">
        <f t="shared" si="12"/>
        <v>0</v>
      </c>
      <c r="DX11" s="60">
        <f t="shared" si="12"/>
        <v>0</v>
      </c>
      <c r="DY11" s="60">
        <f t="shared" si="12"/>
        <v>0</v>
      </c>
      <c r="DZ11" s="61" t="s">
        <v>689</v>
      </c>
      <c r="EA11" s="60">
        <f>'5.'!I42</f>
        <v>0</v>
      </c>
      <c r="EB11" s="60">
        <f>'5.'!I44</f>
        <v>0</v>
      </c>
      <c r="EC11" s="60">
        <f>'5.'!I46</f>
        <v>0</v>
      </c>
      <c r="ED11" s="60">
        <f>'5.'!Y54</f>
        <v>0</v>
      </c>
      <c r="EE11" s="60">
        <f>'5.'!Y55</f>
        <v>0</v>
      </c>
      <c r="EF11" s="205">
        <f>'5.'!AT505</f>
        <v>0</v>
      </c>
      <c r="EG11" s="205">
        <f>'5.'!AT506</f>
        <v>0</v>
      </c>
      <c r="EH11" s="205">
        <f>EM5</f>
        <v>0</v>
      </c>
      <c r="EI11" s="208">
        <f>EN5</f>
        <v>0</v>
      </c>
      <c r="EJ11" s="208">
        <f t="shared" ref="EJ11:EP11" si="13">EO5</f>
        <v>0</v>
      </c>
      <c r="EK11" s="208">
        <f t="shared" si="13"/>
        <v>0</v>
      </c>
      <c r="EL11" s="208">
        <f t="shared" si="13"/>
        <v>0</v>
      </c>
      <c r="EM11" s="208">
        <f t="shared" si="13"/>
        <v>0</v>
      </c>
      <c r="EN11" s="208">
        <f t="shared" si="13"/>
        <v>0</v>
      </c>
      <c r="EO11" s="208">
        <f t="shared" si="13"/>
        <v>0</v>
      </c>
      <c r="EP11" s="208">
        <f t="shared" si="13"/>
        <v>0</v>
      </c>
      <c r="EQ11" s="208" t="e">
        <f>#REF!</f>
        <v>#REF!</v>
      </c>
      <c r="ER11" s="208">
        <f>EV5</f>
        <v>0</v>
      </c>
      <c r="ES11" s="208">
        <f>EW5</f>
        <v>0</v>
      </c>
      <c r="ET11" s="60" t="str">
        <f>'Elfogadott programelemek'!AC7</f>
        <v>-</v>
      </c>
      <c r="EU11" s="60">
        <f>'Elfogadott programelemek'!AC160</f>
        <v>0</v>
      </c>
      <c r="EV11" s="60">
        <f>'Elfogadott programelemek'!AC161</f>
        <v>0</v>
      </c>
      <c r="EW11" s="60">
        <f>'Elfogadott programelemek'!AC162</f>
        <v>0</v>
      </c>
      <c r="EX11" s="60">
        <f>'Elfogadott programelemek'!AC166</f>
        <v>0</v>
      </c>
      <c r="EY11" s="60">
        <f>'Elfogadott programelemek'!AC167</f>
        <v>0</v>
      </c>
      <c r="EZ11" s="60">
        <f>'Elfogadott programelemek'!AC168</f>
        <v>0</v>
      </c>
      <c r="FA11" s="60" t="str">
        <f>'Elfogadott programelemek'!AC172</f>
        <v>-</v>
      </c>
      <c r="FB11" s="58">
        <f>'Elfogadott programelemek'!AC173</f>
        <v>0</v>
      </c>
      <c r="FC11" s="60" t="str">
        <f>'Elfogadott programelemek'!AC176</f>
        <v>NEM vállalt</v>
      </c>
      <c r="FD11" s="58">
        <f>'Elfogadott programelemek'!AC177</f>
        <v>0</v>
      </c>
      <c r="FE11" s="58" t="str">
        <f>'Elfogadott programelemek'!AC9</f>
        <v>-</v>
      </c>
      <c r="FF11" s="58">
        <f>Értékelőlap!AI10</f>
        <v>0</v>
      </c>
      <c r="FG11" s="58" t="str">
        <f>Értékelőlap!AI11</f>
        <v>-</v>
      </c>
      <c r="FH11" s="58" t="e">
        <f>Értékelőlap!AI12</f>
        <v>#DIV/0!</v>
      </c>
      <c r="FI11" s="204">
        <f>Értékelőlap!AI13</f>
        <v>14</v>
      </c>
      <c r="FJ11" s="58">
        <f>Értékelőlap!AN10</f>
        <v>0</v>
      </c>
      <c r="FK11" s="58" t="str">
        <f>Értékelőlap!AN11</f>
        <v>-</v>
      </c>
      <c r="FL11" s="58" t="e">
        <f>Értékelőlap!AN12</f>
        <v>#DIV/0!</v>
      </c>
      <c r="FM11" s="58">
        <f>Értékelőlap!AN13</f>
        <v>14</v>
      </c>
      <c r="FN11" s="58" t="str">
        <f>Értékelőlap!AI15</f>
        <v>-</v>
      </c>
      <c r="FO11" s="58" t="str">
        <f>Értékelőlap!AI17</f>
        <v>-</v>
      </c>
      <c r="FP11" s="58">
        <f>Értékelőlap!AI18</f>
        <v>0</v>
      </c>
      <c r="FQ11" s="58">
        <f>Értékelőlap!AI19</f>
        <v>0</v>
      </c>
      <c r="FR11" s="58">
        <f>Értékelőlap!AI20</f>
        <v>0</v>
      </c>
      <c r="FS11" s="58">
        <f>Értékelőlap!AI21</f>
        <v>0</v>
      </c>
      <c r="FT11" s="63" t="e">
        <f>Értékelőlap!AI22</f>
        <v>#VALUE!</v>
      </c>
    </row>
    <row r="12" spans="1:232" ht="11.25" customHeight="1" x14ac:dyDescent="0.2">
      <c r="A12" s="60" t="str">
        <f t="shared" ref="A12:D40" si="14">A$5</f>
        <v>HAT-15-06</v>
      </c>
      <c r="B12" s="207" t="str">
        <f t="shared" si="14"/>
        <v>HAT/</v>
      </c>
      <c r="C12" s="207">
        <f t="shared" si="14"/>
        <v>0</v>
      </c>
      <c r="D12" s="207" t="str">
        <f t="shared" si="14"/>
        <v>/2015</v>
      </c>
      <c r="E12" s="60"/>
      <c r="F12" s="60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60">
        <f>'3.'!D19</f>
        <v>0</v>
      </c>
      <c r="CN12" s="60">
        <f>'3.'!K19</f>
        <v>0</v>
      </c>
      <c r="CO12" s="60">
        <f>'3.'!S19</f>
        <v>0</v>
      </c>
      <c r="CP12" s="207">
        <f>'3.'!AB19</f>
        <v>0</v>
      </c>
      <c r="CQ12" s="60">
        <f>'3.'!AF19</f>
        <v>0</v>
      </c>
      <c r="CV12" s="208"/>
      <c r="CW12" s="208"/>
      <c r="CX12" s="205"/>
      <c r="CY12" s="205"/>
      <c r="CZ12" s="205"/>
      <c r="DA12" s="205"/>
      <c r="DB12" s="205"/>
      <c r="DC12" s="205"/>
      <c r="DD12" s="205"/>
      <c r="DE12" s="205"/>
      <c r="DG12" s="61" t="s">
        <v>690</v>
      </c>
      <c r="DH12" s="60">
        <f>'4.'!I57</f>
        <v>0</v>
      </c>
      <c r="DI12" s="60">
        <f>'4.'!I59</f>
        <v>0</v>
      </c>
      <c r="DJ12" s="60">
        <f>'4.'!I61</f>
        <v>0</v>
      </c>
      <c r="DK12" s="60">
        <f>'4.'!Y69</f>
        <v>0</v>
      </c>
      <c r="DL12" s="60">
        <f>'4.'!Y70</f>
        <v>0</v>
      </c>
      <c r="DZ12" s="61" t="s">
        <v>690</v>
      </c>
      <c r="EA12" s="60">
        <f>'5.'!I57</f>
        <v>0</v>
      </c>
      <c r="EB12" s="60">
        <f>'5.'!I59</f>
        <v>0</v>
      </c>
      <c r="EC12" s="60">
        <f>'5.'!I61</f>
        <v>0</v>
      </c>
      <c r="ED12" s="60">
        <f>'5.'!Y69</f>
        <v>0</v>
      </c>
      <c r="EE12" s="60">
        <f>'5.'!Y70</f>
        <v>0</v>
      </c>
    </row>
    <row r="13" spans="1:232" ht="11.25" customHeight="1" x14ac:dyDescent="0.2">
      <c r="A13" s="60" t="str">
        <f t="shared" si="14"/>
        <v>HAT-15-06</v>
      </c>
      <c r="B13" s="207" t="str">
        <f t="shared" si="14"/>
        <v>HAT/</v>
      </c>
      <c r="C13" s="207">
        <f t="shared" si="14"/>
        <v>0</v>
      </c>
      <c r="D13" s="207" t="str">
        <f t="shared" si="14"/>
        <v>/2015</v>
      </c>
      <c r="E13" s="60"/>
      <c r="F13" s="60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60">
        <f>'3.'!D20</f>
        <v>0</v>
      </c>
      <c r="CN13" s="60">
        <f>'3.'!K20</f>
        <v>0</v>
      </c>
      <c r="CO13" s="60">
        <f>'3.'!S20</f>
        <v>0</v>
      </c>
      <c r="CP13" s="207">
        <f>'3.'!AB20</f>
        <v>0</v>
      </c>
      <c r="CQ13" s="60">
        <f>'3.'!AF20</f>
        <v>0</v>
      </c>
      <c r="CV13" s="208"/>
      <c r="CW13" s="208"/>
      <c r="CX13" s="205"/>
      <c r="CY13" s="205"/>
      <c r="CZ13" s="205"/>
      <c r="DA13" s="205"/>
      <c r="DB13" s="205"/>
      <c r="DC13" s="205"/>
      <c r="DD13" s="205"/>
      <c r="DE13" s="205"/>
      <c r="DG13" s="61" t="s">
        <v>691</v>
      </c>
      <c r="DH13" s="60">
        <f>'4.'!I72</f>
        <v>0</v>
      </c>
      <c r="DI13" s="60">
        <f>'4.'!I74</f>
        <v>0</v>
      </c>
      <c r="DJ13" s="60">
        <f>'4.'!I76</f>
        <v>0</v>
      </c>
      <c r="DK13" s="60">
        <f>'4.'!Y84</f>
        <v>0</v>
      </c>
      <c r="DL13" s="60">
        <f>'4.'!Y85</f>
        <v>0</v>
      </c>
      <c r="DZ13" s="61" t="s">
        <v>691</v>
      </c>
      <c r="EA13" s="60">
        <f>'5.'!I72</f>
        <v>0</v>
      </c>
      <c r="EB13" s="60">
        <f>'5.'!I74</f>
        <v>0</v>
      </c>
      <c r="EC13" s="60">
        <f>'5.'!I76</f>
        <v>0</v>
      </c>
      <c r="ED13" s="60">
        <f>'5.'!Y84</f>
        <v>0</v>
      </c>
      <c r="EE13" s="60">
        <f>'5.'!Y85</f>
        <v>0</v>
      </c>
    </row>
    <row r="14" spans="1:232" ht="11.25" customHeight="1" x14ac:dyDescent="0.2">
      <c r="A14" s="60" t="str">
        <f t="shared" si="14"/>
        <v>HAT-15-06</v>
      </c>
      <c r="B14" s="207" t="str">
        <f t="shared" si="14"/>
        <v>HAT/</v>
      </c>
      <c r="C14" s="207">
        <f t="shared" si="14"/>
        <v>0</v>
      </c>
      <c r="D14" s="207" t="str">
        <f t="shared" si="14"/>
        <v>/2015</v>
      </c>
      <c r="E14" s="60"/>
      <c r="F14" s="60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60">
        <f>'3.'!D21</f>
        <v>0</v>
      </c>
      <c r="CN14" s="60">
        <f>'3.'!K21</f>
        <v>0</v>
      </c>
      <c r="CO14" s="60">
        <f>'3.'!S21</f>
        <v>0</v>
      </c>
      <c r="CP14" s="207">
        <f>'3.'!AB21</f>
        <v>0</v>
      </c>
      <c r="CQ14" s="60">
        <f>'3.'!AF21</f>
        <v>0</v>
      </c>
      <c r="CV14" s="208"/>
      <c r="CW14" s="208"/>
      <c r="CX14" s="205"/>
      <c r="CY14" s="205"/>
      <c r="CZ14" s="205"/>
      <c r="DA14" s="205"/>
      <c r="DB14" s="205"/>
      <c r="DC14" s="205"/>
      <c r="DD14" s="205"/>
      <c r="DE14" s="205"/>
      <c r="DG14" s="61" t="s">
        <v>692</v>
      </c>
      <c r="DH14" s="60">
        <f>'4.'!I88</f>
        <v>0</v>
      </c>
      <c r="DI14" s="60">
        <f>'4.'!I90</f>
        <v>0</v>
      </c>
      <c r="DJ14" s="60">
        <f>'4.'!I92</f>
        <v>0</v>
      </c>
      <c r="DK14" s="60">
        <f>'4.'!Y100</f>
        <v>0</v>
      </c>
      <c r="DL14" s="60">
        <f>'4.'!Y101</f>
        <v>0</v>
      </c>
      <c r="DZ14" s="61" t="s">
        <v>692</v>
      </c>
      <c r="EA14" s="60">
        <f>'5.'!I88</f>
        <v>0</v>
      </c>
      <c r="EB14" s="60">
        <f>'5.'!I90</f>
        <v>0</v>
      </c>
      <c r="EC14" s="60">
        <f>'5.'!I92</f>
        <v>0</v>
      </c>
      <c r="ED14" s="60">
        <f>'5.'!Y100</f>
        <v>0</v>
      </c>
      <c r="EE14" s="60">
        <f>'5.'!Y101</f>
        <v>0</v>
      </c>
    </row>
    <row r="15" spans="1:232" ht="11.25" customHeight="1" x14ac:dyDescent="0.2">
      <c r="A15" s="60" t="str">
        <f t="shared" si="14"/>
        <v>HAT-15-06</v>
      </c>
      <c r="B15" s="207" t="str">
        <f t="shared" si="14"/>
        <v>HAT/</v>
      </c>
      <c r="C15" s="207">
        <f t="shared" si="14"/>
        <v>0</v>
      </c>
      <c r="D15" s="207" t="str">
        <f t="shared" si="14"/>
        <v>/2015</v>
      </c>
      <c r="E15" s="60"/>
      <c r="F15" s="60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60">
        <f>'3.'!D22</f>
        <v>0</v>
      </c>
      <c r="CN15" s="60">
        <f>'3.'!K22</f>
        <v>0</v>
      </c>
      <c r="CO15" s="60">
        <f>'3.'!S22</f>
        <v>0</v>
      </c>
      <c r="CP15" s="207">
        <f>'3.'!AB22</f>
        <v>0</v>
      </c>
      <c r="CQ15" s="60">
        <f>'3.'!AF22</f>
        <v>0</v>
      </c>
      <c r="CV15" s="208"/>
      <c r="CW15" s="208"/>
      <c r="CX15" s="205"/>
      <c r="CY15" s="205"/>
      <c r="CZ15" s="205"/>
      <c r="DA15" s="205"/>
      <c r="DB15" s="205"/>
      <c r="DC15" s="205"/>
      <c r="DD15" s="205"/>
      <c r="DE15" s="205"/>
      <c r="DG15" s="61" t="s">
        <v>693</v>
      </c>
      <c r="DH15" s="60">
        <f>'4.'!I103</f>
        <v>0</v>
      </c>
      <c r="DI15" s="60">
        <f>'4.'!I105</f>
        <v>0</v>
      </c>
      <c r="DJ15" s="60">
        <f>'4.'!I107</f>
        <v>0</v>
      </c>
      <c r="DK15" s="60">
        <f>'4.'!Y115</f>
        <v>0</v>
      </c>
      <c r="DL15" s="60">
        <f>'4.'!Y116</f>
        <v>0</v>
      </c>
      <c r="DZ15" s="61" t="s">
        <v>693</v>
      </c>
      <c r="EA15" s="60">
        <f>'5.'!I103</f>
        <v>0</v>
      </c>
      <c r="EB15" s="60">
        <f>'5.'!I105</f>
        <v>0</v>
      </c>
      <c r="EC15" s="60">
        <f>'5.'!I107</f>
        <v>0</v>
      </c>
      <c r="ED15" s="60">
        <f>'5.'!Y115</f>
        <v>0</v>
      </c>
      <c r="EE15" s="60">
        <f>'5.'!Y116</f>
        <v>0</v>
      </c>
    </row>
    <row r="16" spans="1:232" ht="11.25" customHeight="1" x14ac:dyDescent="0.2">
      <c r="A16" s="60" t="str">
        <f t="shared" si="14"/>
        <v>HAT-15-06</v>
      </c>
      <c r="B16" s="207" t="str">
        <f t="shared" si="14"/>
        <v>HAT/</v>
      </c>
      <c r="C16" s="207">
        <f t="shared" si="14"/>
        <v>0</v>
      </c>
      <c r="D16" s="207" t="str">
        <f t="shared" si="14"/>
        <v>/2015</v>
      </c>
      <c r="E16" s="60"/>
      <c r="F16" s="60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60">
        <f>'3.'!D23</f>
        <v>0</v>
      </c>
      <c r="CN16" s="60">
        <f>'3.'!K23</f>
        <v>0</v>
      </c>
      <c r="CO16" s="60">
        <f>'3.'!S23</f>
        <v>0</v>
      </c>
      <c r="CP16" s="207">
        <f>'3.'!AB23</f>
        <v>0</v>
      </c>
      <c r="CQ16" s="60">
        <f>'3.'!AF23</f>
        <v>0</v>
      </c>
      <c r="CV16" s="208"/>
      <c r="CW16" s="208"/>
      <c r="CX16" s="205"/>
      <c r="CY16" s="205"/>
      <c r="CZ16" s="205"/>
      <c r="DA16" s="205"/>
      <c r="DB16" s="205"/>
      <c r="DC16" s="205"/>
      <c r="DD16" s="205"/>
      <c r="DE16" s="205"/>
      <c r="DG16" s="61" t="s">
        <v>694</v>
      </c>
      <c r="DH16" s="60">
        <f>'4.'!I118</f>
        <v>0</v>
      </c>
      <c r="DI16" s="60">
        <f>'4.'!I120</f>
        <v>0</v>
      </c>
      <c r="DJ16" s="60">
        <f>'4.'!I122</f>
        <v>0</v>
      </c>
      <c r="DK16" s="60">
        <f>'4.'!Y130</f>
        <v>0</v>
      </c>
      <c r="DL16" s="60">
        <f>'4.'!Y131</f>
        <v>0</v>
      </c>
      <c r="DZ16" s="61" t="s">
        <v>694</v>
      </c>
      <c r="EA16" s="60">
        <f>'5.'!I118</f>
        <v>0</v>
      </c>
      <c r="EB16" s="60">
        <f>'5.'!I120</f>
        <v>0</v>
      </c>
      <c r="EC16" s="60">
        <f>'5.'!I122</f>
        <v>0</v>
      </c>
      <c r="ED16" s="60">
        <f>'5.'!Y130</f>
        <v>0</v>
      </c>
      <c r="EE16" s="60">
        <f>'5.'!Y131</f>
        <v>0</v>
      </c>
    </row>
    <row r="17" spans="1:135" ht="11.25" customHeight="1" x14ac:dyDescent="0.2">
      <c r="A17" s="60" t="str">
        <f t="shared" si="14"/>
        <v>HAT-15-06</v>
      </c>
      <c r="B17" s="207" t="str">
        <f t="shared" si="14"/>
        <v>HAT/</v>
      </c>
      <c r="C17" s="207">
        <f t="shared" si="14"/>
        <v>0</v>
      </c>
      <c r="D17" s="207" t="str">
        <f t="shared" si="14"/>
        <v>/2015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60">
        <f>'3.'!D24</f>
        <v>0</v>
      </c>
      <c r="CN17" s="60">
        <f>'3.'!K24</f>
        <v>0</v>
      </c>
      <c r="CO17" s="60">
        <f>'3.'!S24</f>
        <v>0</v>
      </c>
      <c r="CP17" s="207">
        <f>'3.'!AB24</f>
        <v>0</v>
      </c>
      <c r="CQ17" s="60">
        <f>'3.'!AF24</f>
        <v>0</v>
      </c>
      <c r="CV17" s="208"/>
      <c r="CW17" s="208"/>
      <c r="CX17" s="205"/>
      <c r="CY17" s="205"/>
      <c r="CZ17" s="205"/>
      <c r="DA17" s="205"/>
      <c r="DB17" s="205"/>
      <c r="DC17" s="205"/>
      <c r="DD17" s="205"/>
      <c r="DE17" s="205"/>
      <c r="DG17" s="61" t="s">
        <v>695</v>
      </c>
      <c r="DH17" s="60">
        <f>'4.'!I134</f>
        <v>0</v>
      </c>
      <c r="DI17" s="60">
        <f>'4.'!I136</f>
        <v>0</v>
      </c>
      <c r="DJ17" s="60">
        <f>'4.'!I138</f>
        <v>0</v>
      </c>
      <c r="DK17" s="60">
        <f>'4.'!Y146</f>
        <v>0</v>
      </c>
      <c r="DL17" s="60">
        <f>'4.'!Y147</f>
        <v>0</v>
      </c>
      <c r="DZ17" s="61" t="s">
        <v>695</v>
      </c>
      <c r="EA17" s="60">
        <f>'5.'!I134</f>
        <v>0</v>
      </c>
      <c r="EB17" s="60">
        <f>'5.'!I136</f>
        <v>0</v>
      </c>
      <c r="EC17" s="60">
        <f>'5.'!I138</f>
        <v>0</v>
      </c>
      <c r="ED17" s="60">
        <f>'5.'!Y146</f>
        <v>0</v>
      </c>
      <c r="EE17" s="60">
        <f>'5.'!Y147</f>
        <v>0</v>
      </c>
    </row>
    <row r="18" spans="1:135" ht="11.25" customHeight="1" x14ac:dyDescent="0.2">
      <c r="A18" s="60" t="str">
        <f t="shared" si="14"/>
        <v>HAT-15-06</v>
      </c>
      <c r="B18" s="207" t="str">
        <f t="shared" si="14"/>
        <v>HAT/</v>
      </c>
      <c r="C18" s="207">
        <f t="shared" si="14"/>
        <v>0</v>
      </c>
      <c r="D18" s="207" t="str">
        <f t="shared" si="14"/>
        <v>/2015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60">
        <f>'3.'!D25</f>
        <v>0</v>
      </c>
      <c r="CN18" s="60">
        <f>'3.'!K25</f>
        <v>0</v>
      </c>
      <c r="CO18" s="60">
        <f>'3.'!S25</f>
        <v>0</v>
      </c>
      <c r="CP18" s="207">
        <f>'3.'!AB25</f>
        <v>0</v>
      </c>
      <c r="CQ18" s="60">
        <f>'3.'!AF25</f>
        <v>0</v>
      </c>
      <c r="CV18" s="208"/>
      <c r="CW18" s="208"/>
      <c r="CX18" s="205"/>
      <c r="CY18" s="205"/>
      <c r="CZ18" s="205"/>
      <c r="DA18" s="205"/>
      <c r="DB18" s="205"/>
      <c r="DC18" s="205"/>
      <c r="DD18" s="205"/>
      <c r="DE18" s="205"/>
      <c r="DG18" s="61" t="s">
        <v>696</v>
      </c>
      <c r="DH18" s="60">
        <f>'4.'!I149</f>
        <v>0</v>
      </c>
      <c r="DI18" s="60">
        <f>'4.'!I151</f>
        <v>0</v>
      </c>
      <c r="DJ18" s="60">
        <f>'4.'!I153</f>
        <v>0</v>
      </c>
      <c r="DK18" s="60">
        <f>'4.'!Y161</f>
        <v>0</v>
      </c>
      <c r="DL18" s="60">
        <f>'4.'!Y162</f>
        <v>0</v>
      </c>
      <c r="DZ18" s="61" t="s">
        <v>696</v>
      </c>
      <c r="EA18" s="60">
        <f>'5.'!I149</f>
        <v>0</v>
      </c>
      <c r="EB18" s="60">
        <f>'5.'!I151</f>
        <v>0</v>
      </c>
      <c r="EC18" s="60">
        <f>'5.'!I153</f>
        <v>0</v>
      </c>
      <c r="ED18" s="60">
        <f>'5.'!Y161</f>
        <v>0</v>
      </c>
      <c r="EE18" s="60">
        <f>'5.'!Y162</f>
        <v>0</v>
      </c>
    </row>
    <row r="19" spans="1:135" ht="11.25" customHeight="1" x14ac:dyDescent="0.2">
      <c r="A19" s="60" t="str">
        <f t="shared" si="14"/>
        <v>HAT-15-06</v>
      </c>
      <c r="B19" s="207" t="str">
        <f t="shared" si="14"/>
        <v>HAT/</v>
      </c>
      <c r="C19" s="207">
        <f t="shared" si="14"/>
        <v>0</v>
      </c>
      <c r="D19" s="207" t="str">
        <f t="shared" si="14"/>
        <v>/2015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60">
        <f>'3.'!D26</f>
        <v>0</v>
      </c>
      <c r="CN19" s="60">
        <f>'3.'!K26</f>
        <v>0</v>
      </c>
      <c r="CO19" s="60">
        <f>'3.'!S26</f>
        <v>0</v>
      </c>
      <c r="CP19" s="207">
        <f>'3.'!AB26</f>
        <v>0</v>
      </c>
      <c r="CQ19" s="60">
        <f>'3.'!AF26</f>
        <v>0</v>
      </c>
      <c r="CV19" s="208"/>
      <c r="CW19" s="208"/>
      <c r="CX19" s="205"/>
      <c r="CY19" s="205"/>
      <c r="CZ19" s="205"/>
      <c r="DA19" s="205"/>
      <c r="DB19" s="205"/>
      <c r="DC19" s="205"/>
      <c r="DD19" s="205"/>
      <c r="DE19" s="205"/>
      <c r="DG19" s="61" t="s">
        <v>697</v>
      </c>
      <c r="DH19" s="60">
        <f>'4.'!I164</f>
        <v>0</v>
      </c>
      <c r="DI19" s="60">
        <f>'4.'!I166</f>
        <v>0</v>
      </c>
      <c r="DJ19" s="60">
        <f>'4.'!I168</f>
        <v>0</v>
      </c>
      <c r="DK19" s="60">
        <f>'4.'!Y176</f>
        <v>0</v>
      </c>
      <c r="DL19" s="60">
        <f>'4.'!Y177</f>
        <v>0</v>
      </c>
      <c r="DZ19" s="61" t="s">
        <v>697</v>
      </c>
      <c r="EA19" s="60">
        <f>'5.'!I164</f>
        <v>0</v>
      </c>
      <c r="EB19" s="60">
        <f>'5.'!I166</f>
        <v>0</v>
      </c>
      <c r="EC19" s="60">
        <f>'5.'!I168</f>
        <v>0</v>
      </c>
      <c r="ED19" s="60">
        <f>'5.'!Y176</f>
        <v>0</v>
      </c>
      <c r="EE19" s="60">
        <f>'5.'!Y177</f>
        <v>0</v>
      </c>
    </row>
    <row r="20" spans="1:135" ht="11.25" customHeight="1" x14ac:dyDescent="0.2">
      <c r="A20" s="60" t="str">
        <f t="shared" si="14"/>
        <v>HAT-15-06</v>
      </c>
      <c r="B20" s="207" t="str">
        <f t="shared" si="14"/>
        <v>HAT/</v>
      </c>
      <c r="C20" s="207">
        <f t="shared" si="14"/>
        <v>0</v>
      </c>
      <c r="D20" s="207" t="str">
        <f t="shared" si="14"/>
        <v>/2015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60">
        <f>'3.'!D27</f>
        <v>0</v>
      </c>
      <c r="CN20" s="60">
        <f>'3.'!K27</f>
        <v>0</v>
      </c>
      <c r="CO20" s="60">
        <f>'3.'!S27</f>
        <v>0</v>
      </c>
      <c r="CP20" s="207">
        <f>'3.'!AB27</f>
        <v>0</v>
      </c>
      <c r="CQ20" s="60">
        <f>'3.'!AF27</f>
        <v>0</v>
      </c>
      <c r="CV20" s="208"/>
      <c r="CW20" s="208"/>
      <c r="CX20" s="205"/>
      <c r="CY20" s="205"/>
      <c r="CZ20" s="205"/>
      <c r="DA20" s="205"/>
      <c r="DB20" s="205"/>
      <c r="DC20" s="205"/>
      <c r="DD20" s="205"/>
      <c r="DE20" s="205"/>
      <c r="DG20" s="61" t="s">
        <v>698</v>
      </c>
      <c r="DH20" s="60">
        <f>'4.'!I180</f>
        <v>0</v>
      </c>
      <c r="DI20" s="60">
        <f>'4.'!I182</f>
        <v>0</v>
      </c>
      <c r="DJ20" s="60">
        <f>'4.'!I184</f>
        <v>0</v>
      </c>
      <c r="DK20" s="60">
        <f>'4.'!Y192</f>
        <v>0</v>
      </c>
      <c r="DL20" s="60">
        <f>'4.'!Y193</f>
        <v>0</v>
      </c>
      <c r="DZ20" s="61" t="s">
        <v>698</v>
      </c>
      <c r="EA20" s="60">
        <f>'5.'!I180</f>
        <v>0</v>
      </c>
      <c r="EB20" s="60">
        <f>'5.'!I182</f>
        <v>0</v>
      </c>
      <c r="EC20" s="60">
        <f>'5.'!I184</f>
        <v>0</v>
      </c>
      <c r="ED20" s="60">
        <f>'5.'!Y192</f>
        <v>0</v>
      </c>
      <c r="EE20" s="60">
        <f>'5.'!Y193</f>
        <v>0</v>
      </c>
    </row>
    <row r="21" spans="1:135" ht="11.25" customHeight="1" x14ac:dyDescent="0.2">
      <c r="A21" s="60" t="str">
        <f t="shared" si="14"/>
        <v>HAT-15-06</v>
      </c>
      <c r="B21" s="207" t="str">
        <f t="shared" si="14"/>
        <v>HAT/</v>
      </c>
      <c r="C21" s="207">
        <f t="shared" si="14"/>
        <v>0</v>
      </c>
      <c r="D21" s="207" t="str">
        <f t="shared" si="14"/>
        <v>/2015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V21" s="208"/>
      <c r="CW21" s="208"/>
      <c r="CX21" s="205"/>
      <c r="CY21" s="205"/>
      <c r="CZ21" s="205"/>
      <c r="DA21" s="205"/>
      <c r="DB21" s="205"/>
      <c r="DC21" s="205"/>
      <c r="DD21" s="205"/>
      <c r="DE21" s="205"/>
      <c r="DG21" s="61" t="s">
        <v>699</v>
      </c>
      <c r="DH21" s="60">
        <f>'4.'!I195</f>
        <v>0</v>
      </c>
      <c r="DI21" s="60">
        <f>'4.'!I197</f>
        <v>0</v>
      </c>
      <c r="DJ21" s="60">
        <f>'4.'!I199</f>
        <v>0</v>
      </c>
      <c r="DK21" s="60">
        <f>'4.'!Y207</f>
        <v>0</v>
      </c>
      <c r="DL21" s="60">
        <f>'4.'!Y208</f>
        <v>0</v>
      </c>
      <c r="DZ21" s="61" t="s">
        <v>699</v>
      </c>
      <c r="EA21" s="60">
        <f>'5.'!I195</f>
        <v>0</v>
      </c>
      <c r="EB21" s="60">
        <f>'5.'!I197</f>
        <v>0</v>
      </c>
      <c r="EC21" s="60">
        <f>'5.'!I199</f>
        <v>0</v>
      </c>
      <c r="ED21" s="60">
        <f>'5.'!Y207</f>
        <v>0</v>
      </c>
      <c r="EE21" s="60">
        <f>'5.'!Y208</f>
        <v>0</v>
      </c>
    </row>
    <row r="22" spans="1:135" ht="11.25" customHeight="1" x14ac:dyDescent="0.2">
      <c r="A22" s="60" t="str">
        <f t="shared" si="14"/>
        <v>HAT-15-06</v>
      </c>
      <c r="B22" s="207" t="str">
        <f t="shared" si="14"/>
        <v>HAT/</v>
      </c>
      <c r="C22" s="207">
        <f t="shared" si="14"/>
        <v>0</v>
      </c>
      <c r="D22" s="207" t="str">
        <f t="shared" si="14"/>
        <v>/2015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V22" s="208"/>
      <c r="CW22" s="208"/>
      <c r="CX22" s="205"/>
      <c r="CY22" s="205"/>
      <c r="CZ22" s="205"/>
      <c r="DA22" s="205"/>
      <c r="DB22" s="205"/>
      <c r="DC22" s="205"/>
      <c r="DD22" s="205"/>
      <c r="DE22" s="205"/>
      <c r="DG22" s="61" t="s">
        <v>700</v>
      </c>
      <c r="DH22" s="60">
        <f>'4.'!I210</f>
        <v>0</v>
      </c>
      <c r="DI22" s="60">
        <f>'4.'!I212</f>
        <v>0</v>
      </c>
      <c r="DJ22" s="60">
        <f>'4.'!I214</f>
        <v>0</v>
      </c>
      <c r="DK22" s="60">
        <f>'4.'!Y222</f>
        <v>0</v>
      </c>
      <c r="DL22" s="60">
        <f>'4.'!Y223</f>
        <v>0</v>
      </c>
      <c r="DZ22" s="61" t="s">
        <v>700</v>
      </c>
      <c r="EA22" s="60">
        <f>'5.'!I210</f>
        <v>0</v>
      </c>
      <c r="EB22" s="60">
        <f>'5.'!I212</f>
        <v>0</v>
      </c>
      <c r="EC22" s="60">
        <f>'5.'!I214</f>
        <v>0</v>
      </c>
      <c r="ED22" s="60">
        <f>'5.'!Y222</f>
        <v>0</v>
      </c>
      <c r="EE22" s="60">
        <f>'5.'!Y223</f>
        <v>0</v>
      </c>
    </row>
    <row r="23" spans="1:135" ht="11.25" customHeight="1" x14ac:dyDescent="0.2">
      <c r="A23" s="60" t="str">
        <f t="shared" si="14"/>
        <v>HAT-15-06</v>
      </c>
      <c r="B23" s="207" t="str">
        <f t="shared" si="14"/>
        <v>HAT/</v>
      </c>
      <c r="C23" s="207">
        <f t="shared" si="14"/>
        <v>0</v>
      </c>
      <c r="D23" s="207" t="str">
        <f t="shared" si="14"/>
        <v>/2015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V23" s="208"/>
      <c r="CW23" s="208"/>
      <c r="CX23" s="205"/>
      <c r="CY23" s="205"/>
      <c r="CZ23" s="205"/>
      <c r="DA23" s="205"/>
      <c r="DB23" s="205"/>
      <c r="DC23" s="205"/>
      <c r="DD23" s="205"/>
      <c r="DE23" s="205"/>
      <c r="DG23" s="61" t="s">
        <v>701</v>
      </c>
      <c r="DH23" s="60">
        <f>'4.'!I226</f>
        <v>0</v>
      </c>
      <c r="DI23" s="60">
        <f>'4.'!I228</f>
        <v>0</v>
      </c>
      <c r="DJ23" s="60">
        <f>'4.'!I230</f>
        <v>0</v>
      </c>
      <c r="DK23" s="60">
        <f>'4.'!Y238</f>
        <v>0</v>
      </c>
      <c r="DL23" s="60">
        <f>'4.'!Y239</f>
        <v>0</v>
      </c>
      <c r="DZ23" s="61" t="s">
        <v>701</v>
      </c>
      <c r="EA23" s="60">
        <f>'5.'!I226</f>
        <v>0</v>
      </c>
      <c r="EB23" s="60">
        <f>'5.'!I228</f>
        <v>0</v>
      </c>
      <c r="EC23" s="60">
        <f>'5.'!I230</f>
        <v>0</v>
      </c>
      <c r="ED23" s="60">
        <f>'5.'!Y238</f>
        <v>0</v>
      </c>
      <c r="EE23" s="60">
        <f>'5.'!Y239</f>
        <v>0</v>
      </c>
    </row>
    <row r="24" spans="1:135" ht="11.25" customHeight="1" x14ac:dyDescent="0.2">
      <c r="A24" s="60" t="str">
        <f t="shared" si="14"/>
        <v>HAT-15-06</v>
      </c>
      <c r="B24" s="207" t="str">
        <f t="shared" si="14"/>
        <v>HAT/</v>
      </c>
      <c r="C24" s="207">
        <f t="shared" si="14"/>
        <v>0</v>
      </c>
      <c r="D24" s="207" t="str">
        <f t="shared" si="14"/>
        <v>/2015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V24" s="208"/>
      <c r="CW24" s="208"/>
      <c r="CX24" s="205"/>
      <c r="CY24" s="205"/>
      <c r="CZ24" s="205"/>
      <c r="DA24" s="205"/>
      <c r="DB24" s="205"/>
      <c r="DC24" s="205"/>
      <c r="DD24" s="205"/>
      <c r="DE24" s="205"/>
      <c r="DG24" s="61" t="s">
        <v>702</v>
      </c>
      <c r="DH24" s="60">
        <f>'4.'!I241</f>
        <v>0</v>
      </c>
      <c r="DI24" s="60">
        <f>'4.'!I243</f>
        <v>0</v>
      </c>
      <c r="DJ24" s="60">
        <f>'4.'!I245</f>
        <v>0</v>
      </c>
      <c r="DK24" s="60">
        <f>'4.'!Y253</f>
        <v>0</v>
      </c>
      <c r="DL24" s="60">
        <f>'4.'!Y254</f>
        <v>0</v>
      </c>
      <c r="DZ24" s="61" t="s">
        <v>702</v>
      </c>
      <c r="EA24" s="60">
        <f>'5.'!I241</f>
        <v>0</v>
      </c>
      <c r="EB24" s="60">
        <f>'5.'!I243</f>
        <v>0</v>
      </c>
      <c r="EC24" s="60">
        <f>'5.'!I245</f>
        <v>0</v>
      </c>
      <c r="ED24" s="60">
        <f>'5.'!Y253</f>
        <v>0</v>
      </c>
      <c r="EE24" s="60">
        <f>'5.'!Y254</f>
        <v>0</v>
      </c>
    </row>
    <row r="25" spans="1:135" ht="11.25" customHeight="1" x14ac:dyDescent="0.2">
      <c r="A25" s="60" t="str">
        <f t="shared" si="14"/>
        <v>HAT-15-06</v>
      </c>
      <c r="B25" s="207" t="str">
        <f t="shared" si="14"/>
        <v>HAT/</v>
      </c>
      <c r="C25" s="207">
        <f t="shared" si="14"/>
        <v>0</v>
      </c>
      <c r="D25" s="207" t="str">
        <f t="shared" si="14"/>
        <v>/2015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V25" s="208"/>
      <c r="CW25" s="208"/>
      <c r="CX25" s="205"/>
      <c r="CY25" s="205"/>
      <c r="CZ25" s="205"/>
      <c r="DA25" s="205"/>
      <c r="DB25" s="205"/>
      <c r="DC25" s="205"/>
      <c r="DD25" s="205"/>
      <c r="DE25" s="205"/>
      <c r="DG25" s="61" t="s">
        <v>703</v>
      </c>
      <c r="DH25" s="60">
        <f>'4.'!I256</f>
        <v>0</v>
      </c>
      <c r="DI25" s="60">
        <f>'4.'!I258</f>
        <v>0</v>
      </c>
      <c r="DJ25" s="60">
        <f>'4.'!I260</f>
        <v>0</v>
      </c>
      <c r="DK25" s="60">
        <f>'4.'!Y268</f>
        <v>0</v>
      </c>
      <c r="DL25" s="60">
        <f>'4.'!Y269</f>
        <v>0</v>
      </c>
      <c r="DZ25" s="61" t="s">
        <v>703</v>
      </c>
      <c r="EA25" s="60">
        <f>'5.'!I256</f>
        <v>0</v>
      </c>
      <c r="EB25" s="60">
        <f>'5.'!I258</f>
        <v>0</v>
      </c>
      <c r="EC25" s="60">
        <f>'5.'!I260</f>
        <v>0</v>
      </c>
      <c r="ED25" s="60">
        <f>'5.'!Y268</f>
        <v>0</v>
      </c>
      <c r="EE25" s="60">
        <f>'5.'!Y269</f>
        <v>0</v>
      </c>
    </row>
    <row r="26" spans="1:135" ht="11.25" customHeight="1" x14ac:dyDescent="0.2">
      <c r="A26" s="60" t="str">
        <f t="shared" si="14"/>
        <v>HAT-15-06</v>
      </c>
      <c r="B26" s="207" t="str">
        <f t="shared" si="14"/>
        <v>HAT/</v>
      </c>
      <c r="C26" s="207">
        <f t="shared" si="14"/>
        <v>0</v>
      </c>
      <c r="D26" s="207" t="str">
        <f t="shared" si="14"/>
        <v>/2015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V26" s="208"/>
      <c r="CW26" s="208"/>
      <c r="CX26" s="205"/>
      <c r="CY26" s="205"/>
      <c r="CZ26" s="205"/>
      <c r="DA26" s="205"/>
      <c r="DB26" s="205"/>
      <c r="DC26" s="205"/>
      <c r="DD26" s="205"/>
      <c r="DE26" s="205"/>
      <c r="DG26" s="61" t="s">
        <v>704</v>
      </c>
      <c r="DH26" s="60">
        <f>'4.'!I272</f>
        <v>0</v>
      </c>
      <c r="DI26" s="60">
        <f>'4.'!I274</f>
        <v>0</v>
      </c>
      <c r="DJ26" s="60">
        <f>'4.'!I276</f>
        <v>0</v>
      </c>
      <c r="DK26" s="60">
        <f>'4.'!Y284</f>
        <v>0</v>
      </c>
      <c r="DL26" s="60">
        <f>'4.'!Y285</f>
        <v>0</v>
      </c>
      <c r="DZ26" s="61" t="s">
        <v>704</v>
      </c>
      <c r="EA26" s="60">
        <f>'5.'!I272</f>
        <v>0</v>
      </c>
      <c r="EB26" s="60">
        <f>'5.'!I274</f>
        <v>0</v>
      </c>
      <c r="EC26" s="60">
        <f>'5.'!I276</f>
        <v>0</v>
      </c>
      <c r="ED26" s="60">
        <f>'5.'!Y284</f>
        <v>0</v>
      </c>
      <c r="EE26" s="60">
        <f>'5.'!Y285</f>
        <v>0</v>
      </c>
    </row>
    <row r="27" spans="1:135" ht="11.25" customHeight="1" x14ac:dyDescent="0.2">
      <c r="A27" s="60" t="str">
        <f t="shared" si="14"/>
        <v>HAT-15-06</v>
      </c>
      <c r="B27" s="207" t="str">
        <f t="shared" si="14"/>
        <v>HAT/</v>
      </c>
      <c r="C27" s="207">
        <f t="shared" si="14"/>
        <v>0</v>
      </c>
      <c r="D27" s="207" t="str">
        <f t="shared" si="14"/>
        <v>/2015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V27" s="208"/>
      <c r="CW27" s="208"/>
      <c r="CX27" s="205"/>
      <c r="CY27" s="205"/>
      <c r="CZ27" s="205"/>
      <c r="DA27" s="205"/>
      <c r="DB27" s="205"/>
      <c r="DC27" s="205"/>
      <c r="DD27" s="205"/>
      <c r="DE27" s="205"/>
      <c r="DG27" s="61" t="s">
        <v>705</v>
      </c>
      <c r="DH27" s="60">
        <f>'4.'!I287</f>
        <v>0</v>
      </c>
      <c r="DI27" s="60">
        <f>'4.'!I289</f>
        <v>0</v>
      </c>
      <c r="DJ27" s="60">
        <f>'4.'!I291</f>
        <v>0</v>
      </c>
      <c r="DK27" s="60">
        <f>'4.'!Y299</f>
        <v>0</v>
      </c>
      <c r="DL27" s="60">
        <f>'4.'!Y300</f>
        <v>0</v>
      </c>
      <c r="DZ27" s="61" t="s">
        <v>705</v>
      </c>
      <c r="EA27" s="60">
        <f>'5.'!I287</f>
        <v>0</v>
      </c>
      <c r="EB27" s="60">
        <f>'5.'!I289</f>
        <v>0</v>
      </c>
      <c r="EC27" s="60">
        <f>'5.'!I291</f>
        <v>0</v>
      </c>
      <c r="ED27" s="60">
        <f>'5.'!Y299</f>
        <v>0</v>
      </c>
      <c r="EE27" s="60">
        <f>'5.'!Y300</f>
        <v>0</v>
      </c>
    </row>
    <row r="28" spans="1:135" ht="11.25" customHeight="1" x14ac:dyDescent="0.2">
      <c r="A28" s="60" t="str">
        <f t="shared" si="14"/>
        <v>HAT-15-06</v>
      </c>
      <c r="B28" s="207" t="str">
        <f t="shared" si="14"/>
        <v>HAT/</v>
      </c>
      <c r="C28" s="207">
        <f t="shared" si="14"/>
        <v>0</v>
      </c>
      <c r="D28" s="207" t="str">
        <f t="shared" si="14"/>
        <v>/2015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V28" s="208"/>
      <c r="CW28" s="208"/>
      <c r="CX28" s="205"/>
      <c r="CY28" s="205"/>
      <c r="CZ28" s="205"/>
      <c r="DA28" s="205"/>
      <c r="DB28" s="205"/>
      <c r="DC28" s="205"/>
      <c r="DD28" s="205"/>
      <c r="DE28" s="205"/>
      <c r="DG28" s="61" t="s">
        <v>706</v>
      </c>
      <c r="DH28" s="60">
        <f>'4.'!I302</f>
        <v>0</v>
      </c>
      <c r="DI28" s="60">
        <f>'4.'!I304</f>
        <v>0</v>
      </c>
      <c r="DJ28" s="60">
        <f>'4.'!I306</f>
        <v>0</v>
      </c>
      <c r="DK28" s="60">
        <f>'4.'!Y314</f>
        <v>0</v>
      </c>
      <c r="DL28" s="60">
        <f>'4.'!Y315</f>
        <v>0</v>
      </c>
      <c r="DZ28" s="61" t="s">
        <v>706</v>
      </c>
      <c r="EA28" s="60">
        <f>'5.'!I302</f>
        <v>0</v>
      </c>
      <c r="EB28" s="60">
        <f>'5.'!I304</f>
        <v>0</v>
      </c>
      <c r="EC28" s="60">
        <f>'5.'!I306</f>
        <v>0</v>
      </c>
      <c r="ED28" s="60">
        <f>'5.'!Y314</f>
        <v>0</v>
      </c>
      <c r="EE28" s="60">
        <f>'5.'!Y315</f>
        <v>0</v>
      </c>
    </row>
    <row r="29" spans="1:135" ht="11.25" customHeight="1" x14ac:dyDescent="0.2">
      <c r="A29" s="60" t="str">
        <f t="shared" si="14"/>
        <v>HAT-15-06</v>
      </c>
      <c r="B29" s="207" t="str">
        <f t="shared" si="14"/>
        <v>HAT/</v>
      </c>
      <c r="C29" s="207">
        <f t="shared" si="14"/>
        <v>0</v>
      </c>
      <c r="D29" s="207" t="str">
        <f t="shared" si="14"/>
        <v>/2015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V29" s="208"/>
      <c r="CW29" s="208"/>
      <c r="CX29" s="205"/>
      <c r="CY29" s="205"/>
      <c r="CZ29" s="205"/>
      <c r="DA29" s="205"/>
      <c r="DB29" s="205"/>
      <c r="DC29" s="205"/>
      <c r="DD29" s="205"/>
      <c r="DE29" s="205"/>
      <c r="DG29" s="61" t="s">
        <v>707</v>
      </c>
      <c r="DH29" s="60">
        <f>'4.'!I318</f>
        <v>0</v>
      </c>
      <c r="DI29" s="60">
        <f>'4.'!I320</f>
        <v>0</v>
      </c>
      <c r="DJ29" s="60">
        <f>'4.'!I322</f>
        <v>0</v>
      </c>
      <c r="DK29" s="60">
        <f>'4.'!Y330</f>
        <v>0</v>
      </c>
      <c r="DL29" s="60">
        <f>'4.'!Y331</f>
        <v>0</v>
      </c>
      <c r="DZ29" s="61" t="s">
        <v>707</v>
      </c>
      <c r="EA29" s="60">
        <f>'5.'!I318</f>
        <v>0</v>
      </c>
      <c r="EB29" s="60">
        <f>'5.'!I320</f>
        <v>0</v>
      </c>
      <c r="EC29" s="60">
        <f>'5.'!I322</f>
        <v>0</v>
      </c>
      <c r="ED29" s="60">
        <f>'5.'!Y330</f>
        <v>0</v>
      </c>
      <c r="EE29" s="60">
        <f>'5.'!Y331</f>
        <v>0</v>
      </c>
    </row>
    <row r="30" spans="1:135" ht="11.25" customHeight="1" x14ac:dyDescent="0.2">
      <c r="A30" s="60" t="str">
        <f t="shared" si="14"/>
        <v>HAT-15-06</v>
      </c>
      <c r="B30" s="207" t="str">
        <f t="shared" si="14"/>
        <v>HAT/</v>
      </c>
      <c r="C30" s="207">
        <f t="shared" si="14"/>
        <v>0</v>
      </c>
      <c r="D30" s="207" t="str">
        <f t="shared" si="14"/>
        <v>/2015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V30" s="208"/>
      <c r="CW30" s="208"/>
      <c r="CX30" s="205"/>
      <c r="CY30" s="205"/>
      <c r="CZ30" s="205"/>
      <c r="DA30" s="205"/>
      <c r="DB30" s="205"/>
      <c r="DC30" s="205"/>
      <c r="DD30" s="205"/>
      <c r="DE30" s="205"/>
      <c r="DG30" s="61" t="s">
        <v>708</v>
      </c>
      <c r="DH30" s="60">
        <f>'4.'!I333</f>
        <v>0</v>
      </c>
      <c r="DI30" s="60">
        <f>'4.'!I335</f>
        <v>0</v>
      </c>
      <c r="DJ30" s="60">
        <f>'4.'!I337</f>
        <v>0</v>
      </c>
      <c r="DK30" s="60">
        <f>'4.'!Y345</f>
        <v>0</v>
      </c>
      <c r="DL30" s="60">
        <f>'4.'!Y346</f>
        <v>0</v>
      </c>
      <c r="DZ30" s="61" t="s">
        <v>708</v>
      </c>
      <c r="EA30" s="60">
        <f>'5.'!I333</f>
        <v>0</v>
      </c>
      <c r="EB30" s="60">
        <f>'5.'!I335</f>
        <v>0</v>
      </c>
      <c r="EC30" s="60">
        <f>'5.'!I337</f>
        <v>0</v>
      </c>
      <c r="ED30" s="60">
        <f>'5.'!Y345</f>
        <v>0</v>
      </c>
      <c r="EE30" s="60">
        <f>'5.'!Y346</f>
        <v>0</v>
      </c>
    </row>
    <row r="31" spans="1:135" ht="11.25" customHeight="1" x14ac:dyDescent="0.2">
      <c r="A31" s="60" t="str">
        <f t="shared" si="14"/>
        <v>HAT-15-06</v>
      </c>
      <c r="B31" s="207" t="str">
        <f t="shared" si="14"/>
        <v>HAT/</v>
      </c>
      <c r="C31" s="207">
        <f t="shared" si="14"/>
        <v>0</v>
      </c>
      <c r="D31" s="207" t="str">
        <f t="shared" si="14"/>
        <v>/2015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V31" s="208"/>
      <c r="CW31" s="208"/>
      <c r="CX31" s="205"/>
      <c r="CY31" s="205"/>
      <c r="CZ31" s="205"/>
      <c r="DA31" s="205"/>
      <c r="DB31" s="205"/>
      <c r="DC31" s="205"/>
      <c r="DD31" s="205"/>
      <c r="DE31" s="205"/>
      <c r="DG31" s="61" t="s">
        <v>709</v>
      </c>
      <c r="DH31" s="60">
        <f>'4.'!I348</f>
        <v>0</v>
      </c>
      <c r="DI31" s="60">
        <f>'4.'!I350</f>
        <v>0</v>
      </c>
      <c r="DJ31" s="60">
        <f>'4.'!I352</f>
        <v>0</v>
      </c>
      <c r="DK31" s="60">
        <f>'4.'!Y360</f>
        <v>0</v>
      </c>
      <c r="DL31" s="60">
        <f>'4.'!Y361</f>
        <v>0</v>
      </c>
      <c r="DZ31" s="61" t="s">
        <v>709</v>
      </c>
      <c r="EA31" s="60">
        <f>'5.'!I348</f>
        <v>0</v>
      </c>
      <c r="EB31" s="60">
        <f>'5.'!I350</f>
        <v>0</v>
      </c>
      <c r="EC31" s="60">
        <f>'5.'!I352</f>
        <v>0</v>
      </c>
      <c r="ED31" s="60">
        <f>'5.'!Y360</f>
        <v>0</v>
      </c>
      <c r="EE31" s="60">
        <f>'5.'!Y361</f>
        <v>0</v>
      </c>
    </row>
    <row r="32" spans="1:135" ht="11.25" customHeight="1" x14ac:dyDescent="0.2">
      <c r="A32" s="60" t="str">
        <f t="shared" si="14"/>
        <v>HAT-15-06</v>
      </c>
      <c r="B32" s="207" t="str">
        <f t="shared" si="14"/>
        <v>HAT/</v>
      </c>
      <c r="C32" s="207">
        <f t="shared" si="14"/>
        <v>0</v>
      </c>
      <c r="D32" s="207" t="str">
        <f t="shared" si="14"/>
        <v>/2015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205"/>
      <c r="CB32" s="205"/>
      <c r="CC32" s="205"/>
      <c r="CD32" s="205"/>
      <c r="CE32" s="205"/>
      <c r="CF32" s="205"/>
      <c r="CG32" s="205"/>
      <c r="CH32" s="205"/>
      <c r="CI32" s="61"/>
      <c r="CJ32" s="205"/>
      <c r="CK32" s="205"/>
      <c r="CL32" s="205"/>
      <c r="CM32" s="205"/>
      <c r="CN32" s="205"/>
      <c r="CO32" s="205"/>
      <c r="CP32" s="205"/>
      <c r="CQ32" s="205"/>
      <c r="CR32" s="205"/>
      <c r="CZ32" s="208"/>
      <c r="DA32" s="208"/>
      <c r="DB32" s="208"/>
      <c r="DC32" s="205"/>
      <c r="DD32" s="205"/>
      <c r="DE32" s="205"/>
      <c r="DF32" s="205"/>
      <c r="DG32" s="61" t="s">
        <v>710</v>
      </c>
      <c r="DH32" s="60">
        <f>'4.'!I364</f>
        <v>0</v>
      </c>
      <c r="DI32" s="60">
        <f>'4.'!I366</f>
        <v>0</v>
      </c>
      <c r="DJ32" s="60">
        <f>'4.'!I368</f>
        <v>0</v>
      </c>
      <c r="DK32" s="60">
        <f>'4.'!Y376</f>
        <v>0</v>
      </c>
      <c r="DL32" s="60">
        <f>'4.'!Y377</f>
        <v>0</v>
      </c>
      <c r="DZ32" s="61" t="s">
        <v>710</v>
      </c>
      <c r="EA32" s="60">
        <f>'5.'!I364</f>
        <v>0</v>
      </c>
      <c r="EB32" s="60">
        <f>'5.'!I366</f>
        <v>0</v>
      </c>
      <c r="EC32" s="60">
        <f>'5.'!I368</f>
        <v>0</v>
      </c>
      <c r="ED32" s="60">
        <f>'5.'!Y376</f>
        <v>0</v>
      </c>
      <c r="EE32" s="60">
        <f>'5.'!Y377</f>
        <v>0</v>
      </c>
    </row>
    <row r="33" spans="1:252" ht="11.25" customHeight="1" x14ac:dyDescent="0.2">
      <c r="A33" s="60" t="str">
        <f t="shared" si="14"/>
        <v>HAT-15-06</v>
      </c>
      <c r="B33" s="207" t="str">
        <f t="shared" si="14"/>
        <v>HAT/</v>
      </c>
      <c r="C33" s="207">
        <f t="shared" si="14"/>
        <v>0</v>
      </c>
      <c r="D33" s="207" t="str">
        <f t="shared" si="14"/>
        <v>/2015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61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61"/>
      <c r="CO33" s="205"/>
      <c r="CP33" s="205"/>
      <c r="CQ33" s="205"/>
      <c r="CR33" s="205"/>
      <c r="CS33" s="205"/>
      <c r="CT33" s="205"/>
      <c r="CU33" s="205"/>
      <c r="CV33" s="205"/>
      <c r="DE33" s="208"/>
      <c r="DF33" s="208"/>
      <c r="DG33" s="61" t="s">
        <v>711</v>
      </c>
      <c r="DH33" s="60">
        <f>'4.'!I379</f>
        <v>0</v>
      </c>
      <c r="DI33" s="60">
        <f>'4.'!I381</f>
        <v>0</v>
      </c>
      <c r="DJ33" s="60">
        <f>'4.'!I383</f>
        <v>0</v>
      </c>
      <c r="DK33" s="60">
        <f>'4.'!Y391</f>
        <v>0</v>
      </c>
      <c r="DL33" s="60">
        <f>'4.'!Y392</f>
        <v>0</v>
      </c>
      <c r="DZ33" s="61" t="s">
        <v>711</v>
      </c>
      <c r="EA33" s="60">
        <f>'5.'!I379</f>
        <v>0</v>
      </c>
      <c r="EB33" s="60">
        <f>'5.'!I381</f>
        <v>0</v>
      </c>
      <c r="EC33" s="60">
        <f>'5.'!I383</f>
        <v>0</v>
      </c>
      <c r="ED33" s="60">
        <f>'5.'!Y391</f>
        <v>0</v>
      </c>
      <c r="EE33" s="60">
        <f>'5.'!Y392</f>
        <v>0</v>
      </c>
    </row>
    <row r="34" spans="1:252" ht="11.25" customHeight="1" x14ac:dyDescent="0.2">
      <c r="A34" s="60" t="str">
        <f t="shared" si="14"/>
        <v>HAT-15-06</v>
      </c>
      <c r="B34" s="207" t="str">
        <f t="shared" si="14"/>
        <v>HAT/</v>
      </c>
      <c r="C34" s="207">
        <f t="shared" si="14"/>
        <v>0</v>
      </c>
      <c r="D34" s="207" t="str">
        <f t="shared" si="14"/>
        <v>/2015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61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61"/>
      <c r="CO34" s="205"/>
      <c r="CP34" s="205"/>
      <c r="CQ34" s="205"/>
      <c r="CR34" s="205"/>
      <c r="CS34" s="205"/>
      <c r="CT34" s="205"/>
      <c r="CU34" s="205"/>
      <c r="CV34" s="205"/>
      <c r="DE34" s="208"/>
      <c r="DF34" s="208"/>
      <c r="DG34" s="61" t="s">
        <v>712</v>
      </c>
      <c r="DH34" s="60">
        <f>'4.'!I394</f>
        <v>0</v>
      </c>
      <c r="DI34" s="60">
        <f>'4.'!I396</f>
        <v>0</v>
      </c>
      <c r="DJ34" s="60">
        <f>'4.'!I398</f>
        <v>0</v>
      </c>
      <c r="DK34" s="60">
        <f>'4.'!Y406</f>
        <v>0</v>
      </c>
      <c r="DL34" s="60">
        <f>'4.'!Y407</f>
        <v>0</v>
      </c>
      <c r="DZ34" s="61" t="s">
        <v>712</v>
      </c>
      <c r="EA34" s="60">
        <f>'5.'!I394</f>
        <v>0</v>
      </c>
      <c r="EB34" s="60">
        <f>'5.'!I396</f>
        <v>0</v>
      </c>
      <c r="EC34" s="60">
        <f>'5.'!I398</f>
        <v>0</v>
      </c>
      <c r="ED34" s="60">
        <f>'5.'!Y406</f>
        <v>0</v>
      </c>
      <c r="EE34" s="60">
        <f>'5.'!Y407</f>
        <v>0</v>
      </c>
    </row>
    <row r="35" spans="1:252" ht="11.25" customHeight="1" x14ac:dyDescent="0.2">
      <c r="A35" s="60" t="str">
        <f t="shared" si="14"/>
        <v>HAT-15-06</v>
      </c>
      <c r="B35" s="207" t="str">
        <f t="shared" si="14"/>
        <v>HAT/</v>
      </c>
      <c r="C35" s="207">
        <f t="shared" si="14"/>
        <v>0</v>
      </c>
      <c r="D35" s="207" t="str">
        <f t="shared" si="14"/>
        <v>/2015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61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61"/>
      <c r="CO35" s="205"/>
      <c r="CP35" s="205"/>
      <c r="CQ35" s="205"/>
      <c r="CR35" s="205"/>
      <c r="CS35" s="205"/>
      <c r="CT35" s="205"/>
      <c r="CU35" s="205"/>
      <c r="CV35" s="205"/>
      <c r="DE35" s="208"/>
      <c r="DF35" s="208"/>
      <c r="DG35" s="61" t="s">
        <v>713</v>
      </c>
      <c r="DH35" s="60">
        <f>'4.'!I410</f>
        <v>0</v>
      </c>
      <c r="DI35" s="60">
        <f>'4.'!I412</f>
        <v>0</v>
      </c>
      <c r="DJ35" s="60">
        <f>'4.'!I414</f>
        <v>0</v>
      </c>
      <c r="DK35" s="60">
        <f>'4.'!Y422</f>
        <v>0</v>
      </c>
      <c r="DL35" s="60">
        <f>'4.'!Y423</f>
        <v>0</v>
      </c>
      <c r="DZ35" s="61" t="s">
        <v>713</v>
      </c>
      <c r="EA35" s="60">
        <f>'5.'!I410</f>
        <v>0</v>
      </c>
      <c r="EB35" s="60">
        <f>'5.'!I412</f>
        <v>0</v>
      </c>
      <c r="EC35" s="60">
        <f>'5.'!I414</f>
        <v>0</v>
      </c>
      <c r="ED35" s="60">
        <f>'5.'!Y422</f>
        <v>0</v>
      </c>
      <c r="EE35" s="60">
        <f>'5.'!Y423</f>
        <v>0</v>
      </c>
    </row>
    <row r="36" spans="1:252" ht="11.25" customHeight="1" x14ac:dyDescent="0.2">
      <c r="A36" s="60" t="str">
        <f t="shared" si="14"/>
        <v>HAT-15-06</v>
      </c>
      <c r="B36" s="207" t="str">
        <f t="shared" si="14"/>
        <v>HAT/</v>
      </c>
      <c r="C36" s="207">
        <f t="shared" si="14"/>
        <v>0</v>
      </c>
      <c r="D36" s="207" t="str">
        <f t="shared" si="14"/>
        <v>/2015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61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61"/>
      <c r="CO36" s="205"/>
      <c r="CP36" s="205"/>
      <c r="CQ36" s="205"/>
      <c r="CR36" s="205"/>
      <c r="CS36" s="205"/>
      <c r="CT36" s="205"/>
      <c r="CU36" s="205"/>
      <c r="CV36" s="205"/>
      <c r="DE36" s="208"/>
      <c r="DF36" s="208"/>
      <c r="DG36" s="61" t="s">
        <v>714</v>
      </c>
      <c r="DH36" s="60">
        <f>'4.'!I425</f>
        <v>0</v>
      </c>
      <c r="DI36" s="60">
        <f>'4.'!I427</f>
        <v>0</v>
      </c>
      <c r="DJ36" s="60">
        <f>'4.'!I429</f>
        <v>0</v>
      </c>
      <c r="DK36" s="60">
        <f>'4.'!Y437</f>
        <v>0</v>
      </c>
      <c r="DL36" s="60">
        <f>'4.'!Y438</f>
        <v>0</v>
      </c>
      <c r="DZ36" s="61" t="s">
        <v>714</v>
      </c>
      <c r="EA36" s="60">
        <f>'5.'!I425</f>
        <v>0</v>
      </c>
      <c r="EB36" s="60">
        <f>'5.'!I427</f>
        <v>0</v>
      </c>
      <c r="EC36" s="60">
        <f>'5.'!I429</f>
        <v>0</v>
      </c>
      <c r="ED36" s="60">
        <f>'5.'!Y437</f>
        <v>0</v>
      </c>
      <c r="EE36" s="60">
        <f>'5.'!Y438</f>
        <v>0</v>
      </c>
    </row>
    <row r="37" spans="1:252" ht="11.25" customHeight="1" x14ac:dyDescent="0.2">
      <c r="A37" s="60" t="str">
        <f t="shared" si="14"/>
        <v>HAT-15-06</v>
      </c>
      <c r="B37" s="207" t="str">
        <f t="shared" si="14"/>
        <v>HAT/</v>
      </c>
      <c r="C37" s="207">
        <f t="shared" si="14"/>
        <v>0</v>
      </c>
      <c r="D37" s="207" t="str">
        <f t="shared" si="14"/>
        <v>/2015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61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61"/>
      <c r="CO37" s="205"/>
      <c r="CP37" s="205"/>
      <c r="CQ37" s="205"/>
      <c r="CR37" s="205"/>
      <c r="CS37" s="205"/>
      <c r="CT37" s="205"/>
      <c r="CU37" s="205"/>
      <c r="CV37" s="205"/>
      <c r="DE37" s="208"/>
      <c r="DF37" s="208"/>
      <c r="DG37" s="61" t="s">
        <v>715</v>
      </c>
      <c r="DH37" s="60">
        <f>'4.'!I440</f>
        <v>0</v>
      </c>
      <c r="DI37" s="60">
        <f>'4.'!I442</f>
        <v>0</v>
      </c>
      <c r="DJ37" s="60">
        <f>'4.'!I444</f>
        <v>0</v>
      </c>
      <c r="DK37" s="60">
        <f>'4.'!Y452</f>
        <v>0</v>
      </c>
      <c r="DL37" s="60">
        <f>'4.'!Y453</f>
        <v>0</v>
      </c>
      <c r="DZ37" s="61" t="s">
        <v>715</v>
      </c>
      <c r="EA37" s="60">
        <f>'5.'!I440</f>
        <v>0</v>
      </c>
      <c r="EB37" s="60">
        <f>'5.'!I442</f>
        <v>0</v>
      </c>
      <c r="EC37" s="60">
        <f>'5.'!I444</f>
        <v>0</v>
      </c>
      <c r="ED37" s="60">
        <f>'5.'!Y452</f>
        <v>0</v>
      </c>
      <c r="EE37" s="60">
        <f>'5.'!Y453</f>
        <v>0</v>
      </c>
    </row>
    <row r="38" spans="1:252" ht="11.25" customHeight="1" x14ac:dyDescent="0.2">
      <c r="A38" s="60" t="str">
        <f t="shared" si="14"/>
        <v>HAT-15-06</v>
      </c>
      <c r="B38" s="207" t="str">
        <f t="shared" si="14"/>
        <v>HAT/</v>
      </c>
      <c r="C38" s="207">
        <f t="shared" si="14"/>
        <v>0</v>
      </c>
      <c r="D38" s="207" t="str">
        <f t="shared" si="14"/>
        <v>/2015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61"/>
      <c r="CJ38" s="205"/>
      <c r="CK38" s="205"/>
      <c r="CL38" s="205"/>
      <c r="CM38" s="205"/>
      <c r="CN38" s="205"/>
      <c r="CO38" s="205"/>
      <c r="CP38" s="205"/>
      <c r="CQ38" s="205"/>
      <c r="CR38" s="205"/>
      <c r="CS38" s="61"/>
      <c r="CT38" s="205"/>
      <c r="CU38" s="205"/>
      <c r="CV38" s="205"/>
      <c r="CW38" s="205"/>
      <c r="CX38" s="205"/>
      <c r="CY38" s="205"/>
      <c r="CZ38" s="205"/>
      <c r="DG38" s="61" t="s">
        <v>716</v>
      </c>
      <c r="DH38" s="60">
        <f>'4.'!I456</f>
        <v>0</v>
      </c>
      <c r="DI38" s="60">
        <f>'4.'!I458</f>
        <v>0</v>
      </c>
      <c r="DJ38" s="60">
        <f>'4.'!I460</f>
        <v>0</v>
      </c>
      <c r="DK38" s="60">
        <f>'4.'!Y468</f>
        <v>0</v>
      </c>
      <c r="DL38" s="60">
        <f>'4.'!Y469</f>
        <v>0</v>
      </c>
      <c r="DZ38" s="61" t="s">
        <v>716</v>
      </c>
      <c r="EA38" s="60">
        <f>'5.'!I456</f>
        <v>0</v>
      </c>
      <c r="EB38" s="60">
        <f>'5.'!I458</f>
        <v>0</v>
      </c>
      <c r="EC38" s="60">
        <f>'5.'!I460</f>
        <v>0</v>
      </c>
      <c r="ED38" s="60">
        <f>'5.'!Y468</f>
        <v>0</v>
      </c>
      <c r="EE38" s="60">
        <f>'5.'!Y469</f>
        <v>0</v>
      </c>
    </row>
    <row r="39" spans="1:252" ht="11.25" customHeight="1" x14ac:dyDescent="0.2">
      <c r="A39" s="60" t="str">
        <f t="shared" si="14"/>
        <v>HAT-15-06</v>
      </c>
      <c r="B39" s="207" t="str">
        <f t="shared" si="14"/>
        <v>HAT/</v>
      </c>
      <c r="C39" s="207">
        <f t="shared" si="14"/>
        <v>0</v>
      </c>
      <c r="D39" s="207" t="str">
        <f t="shared" si="14"/>
        <v>/2015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61"/>
      <c r="CJ39" s="205"/>
      <c r="CK39" s="205"/>
      <c r="CL39" s="205"/>
      <c r="CM39" s="205"/>
      <c r="CN39" s="205"/>
      <c r="CO39" s="205"/>
      <c r="CP39" s="205"/>
      <c r="CQ39" s="205"/>
      <c r="CR39" s="205"/>
      <c r="CS39" s="61"/>
      <c r="CT39" s="205"/>
      <c r="CU39" s="205"/>
      <c r="CV39" s="205"/>
      <c r="CW39" s="205"/>
      <c r="CX39" s="205"/>
      <c r="CY39" s="205"/>
      <c r="CZ39" s="205"/>
      <c r="DG39" s="61" t="s">
        <v>717</v>
      </c>
      <c r="DH39" s="60">
        <f>'4.'!I471</f>
        <v>0</v>
      </c>
      <c r="DI39" s="60">
        <f>'4.'!I473</f>
        <v>0</v>
      </c>
      <c r="DJ39" s="60">
        <f>'4.'!I475</f>
        <v>0</v>
      </c>
      <c r="DK39" s="60">
        <f>'4.'!Y483</f>
        <v>0</v>
      </c>
      <c r="DL39" s="60">
        <f>'4.'!Y484</f>
        <v>0</v>
      </c>
      <c r="DZ39" s="61" t="s">
        <v>717</v>
      </c>
      <c r="EA39" s="60">
        <f>'5.'!I471</f>
        <v>0</v>
      </c>
      <c r="EB39" s="60">
        <f>'5.'!I473</f>
        <v>0</v>
      </c>
      <c r="EC39" s="60">
        <f>'5.'!I475</f>
        <v>0</v>
      </c>
      <c r="ED39" s="60">
        <f>'5.'!Y483</f>
        <v>0</v>
      </c>
      <c r="EE39" s="60">
        <f>'5.'!Y484</f>
        <v>0</v>
      </c>
    </row>
    <row r="40" spans="1:252" ht="11.25" customHeight="1" x14ac:dyDescent="0.2">
      <c r="A40" s="60" t="str">
        <f t="shared" si="14"/>
        <v>HAT-15-06</v>
      </c>
      <c r="B40" s="207" t="str">
        <f t="shared" si="14"/>
        <v>HAT/</v>
      </c>
      <c r="C40" s="207">
        <f t="shared" si="14"/>
        <v>0</v>
      </c>
      <c r="D40" s="207" t="str">
        <f t="shared" si="14"/>
        <v>/2015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61"/>
      <c r="CN40" s="205"/>
      <c r="CO40" s="205"/>
      <c r="CP40" s="205"/>
      <c r="CQ40" s="205"/>
      <c r="CR40" s="205"/>
      <c r="CS40" s="205"/>
      <c r="CT40" s="205"/>
      <c r="CU40" s="205"/>
      <c r="CV40" s="61"/>
      <c r="CW40" s="205"/>
      <c r="CX40" s="205"/>
      <c r="CY40" s="205"/>
      <c r="CZ40" s="205"/>
      <c r="DA40" s="205"/>
      <c r="DB40" s="205"/>
      <c r="DC40" s="205"/>
      <c r="DD40" s="205"/>
      <c r="DG40" s="61" t="s">
        <v>718</v>
      </c>
      <c r="DH40" s="60">
        <f>'4.'!I486</f>
        <v>0</v>
      </c>
      <c r="DI40" s="60">
        <f>'4.'!I488</f>
        <v>0</v>
      </c>
      <c r="DJ40" s="60">
        <f>'4.'!I490</f>
        <v>0</v>
      </c>
      <c r="DK40" s="60">
        <f>'4.'!Y498</f>
        <v>0</v>
      </c>
      <c r="DL40" s="60">
        <f>'4.'!Y499</f>
        <v>0</v>
      </c>
      <c r="DZ40" s="61" t="s">
        <v>718</v>
      </c>
      <c r="EA40" s="60">
        <f>'5.'!I486</f>
        <v>0</v>
      </c>
      <c r="EB40" s="60">
        <f>'5.'!I488</f>
        <v>0</v>
      </c>
      <c r="EC40" s="60">
        <f>'5.'!I490</f>
        <v>0</v>
      </c>
      <c r="ED40" s="60">
        <f>'5.'!Y498</f>
        <v>0</v>
      </c>
      <c r="EE40" s="60">
        <f>'5.'!Y499</f>
        <v>0</v>
      </c>
    </row>
    <row r="41" spans="1:252" x14ac:dyDescent="0.2">
      <c r="C41" s="60"/>
      <c r="D41" s="60"/>
      <c r="F41" s="60"/>
      <c r="G41" s="58"/>
      <c r="I41" s="58"/>
      <c r="K41" s="58"/>
      <c r="M41" s="58"/>
      <c r="O41" s="58"/>
      <c r="Q41" s="58"/>
      <c r="S41" s="58"/>
      <c r="U41" s="58"/>
      <c r="W41" s="58"/>
      <c r="Y41" s="58"/>
      <c r="AA41" s="58"/>
      <c r="AC41" s="58"/>
      <c r="AE41" s="58"/>
      <c r="AG41" s="58"/>
      <c r="AI41" s="58"/>
      <c r="AK41" s="58"/>
      <c r="AM41" s="58"/>
      <c r="AO41" s="58"/>
      <c r="AQ41" s="58"/>
      <c r="AS41" s="58"/>
      <c r="AW41" s="58"/>
      <c r="AY41" s="58"/>
      <c r="BA41" s="58"/>
      <c r="BB41" s="58"/>
      <c r="BC41" s="58"/>
      <c r="BF41" s="58"/>
      <c r="BG41" s="58"/>
      <c r="BH41" s="58"/>
      <c r="BJ41" s="58"/>
      <c r="BL41" s="58"/>
      <c r="BN41" s="58"/>
      <c r="BP41" s="58"/>
      <c r="BR41" s="58"/>
      <c r="BT41" s="58"/>
      <c r="BV41" s="58"/>
      <c r="BW41" s="58"/>
      <c r="BX41" s="58"/>
      <c r="BY41" s="58"/>
      <c r="BZ41" s="58"/>
      <c r="CB41" s="58"/>
      <c r="CD41" s="58"/>
      <c r="CE41" s="58"/>
      <c r="CF41" s="58"/>
      <c r="CG41" s="58"/>
      <c r="CH41" s="58"/>
      <c r="CJ41" s="58"/>
      <c r="CL41" s="58"/>
      <c r="CN41" s="58"/>
      <c r="CP41" s="58"/>
      <c r="CS41" s="58"/>
      <c r="CU41" s="58"/>
      <c r="CV41" s="58"/>
      <c r="CX41" s="58"/>
      <c r="CZ41" s="58"/>
      <c r="DB41" s="58"/>
      <c r="DD41" s="58"/>
      <c r="DF41" s="58"/>
      <c r="DG41" s="58"/>
      <c r="DI41" s="58"/>
      <c r="DK41" s="58"/>
      <c r="DL41" s="58"/>
      <c r="DN41" s="58"/>
      <c r="DP41" s="58"/>
      <c r="DR41" s="58"/>
      <c r="DT41" s="58"/>
      <c r="DV41" s="58"/>
      <c r="DX41" s="58"/>
      <c r="DZ41" s="58"/>
      <c r="EB41" s="58"/>
      <c r="ED41" s="58"/>
      <c r="EE41" s="58"/>
      <c r="EG41" s="58"/>
      <c r="EI41" s="58"/>
      <c r="EK41" s="58"/>
      <c r="EM41" s="58"/>
      <c r="EO41" s="58"/>
      <c r="EQ41" s="58"/>
      <c r="ES41" s="58"/>
      <c r="EU41" s="58"/>
      <c r="EW41" s="58"/>
      <c r="EY41" s="58"/>
      <c r="FA41" s="58"/>
      <c r="FC41" s="58"/>
      <c r="FF41" s="58"/>
      <c r="FH41" s="58"/>
      <c r="FJ41" s="58"/>
      <c r="FL41" s="58"/>
      <c r="FN41" s="58"/>
      <c r="FP41" s="58"/>
      <c r="FR41" s="58"/>
      <c r="FS41" s="58"/>
      <c r="FU41" s="58"/>
      <c r="FW41" s="58"/>
      <c r="FY41" s="58"/>
      <c r="GA41" s="58"/>
      <c r="GC41" s="58"/>
      <c r="GE41" s="58"/>
      <c r="GG41" s="58"/>
      <c r="GI41" s="58"/>
      <c r="GK41" s="58"/>
      <c r="GM41" s="58"/>
      <c r="GO41" s="58"/>
      <c r="GQ41" s="58"/>
      <c r="GS41" s="58"/>
      <c r="GT41" s="58"/>
      <c r="GV41" s="58"/>
      <c r="GX41" s="58"/>
      <c r="GZ41" s="58"/>
      <c r="HB41" s="58"/>
      <c r="HD41" s="58"/>
      <c r="HE41" s="58"/>
      <c r="HG41" s="58"/>
      <c r="HI41" s="58"/>
      <c r="HK41" s="58"/>
      <c r="HM41" s="58"/>
      <c r="HO41" s="58"/>
      <c r="HP41" s="58"/>
      <c r="HR41" s="58"/>
      <c r="HT41" s="58"/>
      <c r="HV41" s="58"/>
      <c r="HX41" s="58"/>
      <c r="HZ41" s="58"/>
      <c r="IB41" s="58"/>
      <c r="ID41" s="58"/>
      <c r="IF41" s="58"/>
      <c r="IH41" s="58"/>
      <c r="IJ41" s="58"/>
      <c r="IL41" s="58"/>
      <c r="IN41" s="58"/>
      <c r="IP41" s="58"/>
      <c r="IR41" s="58"/>
    </row>
  </sheetData>
  <sheetProtection selectLockedCells="1"/>
  <phoneticPr fontId="1" type="noConversion"/>
  <printOptions horizontalCentered="1"/>
  <pageMargins left="0.59055118110236227" right="0.39370078740157483" top="0.78740157480314965" bottom="1.1023622047244095" header="0.39370078740157483" footer="0.39370078740157483"/>
  <pageSetup paperSize="9" scale="4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DZ45"/>
  <sheetViews>
    <sheetView view="pageBreakPreview" topLeftCell="A13" zoomScaleNormal="100" zoomScaleSheetLayoutView="100" workbookViewId="0">
      <selection activeCell="AT9" sqref="AT9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9" width="15.7109375" style="1" customWidth="1"/>
    <col min="50" max="50" width="15.7109375" style="2" customWidth="1"/>
    <col min="51" max="51" width="7.7109375" style="1" customWidth="1"/>
    <col min="52" max="52" width="57.140625" style="3" bestFit="1" customWidth="1"/>
    <col min="53" max="59" width="9.140625" style="1"/>
    <col min="60" max="130" width="9.140625" style="1" hidden="1" customWidth="1"/>
    <col min="131" max="16384" width="9.140625" style="1"/>
  </cols>
  <sheetData>
    <row r="1" spans="1:52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</row>
    <row r="2" spans="1:52" ht="20.100000000000001" customHeight="1" x14ac:dyDescent="0.2">
      <c r="A2" s="271" t="s">
        <v>67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</row>
    <row r="3" spans="1:52" ht="20.100000000000001" customHeight="1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</row>
    <row r="4" spans="1:52" ht="20.100000000000001" customHeight="1" x14ac:dyDescent="0.2">
      <c r="A4" s="433" t="s">
        <v>527</v>
      </c>
      <c r="B4" s="433"/>
      <c r="C4" s="433"/>
      <c r="D4" s="433"/>
      <c r="E4" s="433"/>
      <c r="F4" s="433"/>
      <c r="G4" s="433"/>
      <c r="H4" s="433"/>
      <c r="I4" s="434" t="s">
        <v>810</v>
      </c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</row>
    <row r="5" spans="1:52" ht="20.100000000000001" customHeight="1" x14ac:dyDescent="0.2">
      <c r="A5" s="287" t="s">
        <v>22</v>
      </c>
      <c r="B5" s="287"/>
      <c r="C5" s="287"/>
      <c r="D5" s="287"/>
      <c r="E5" s="287"/>
      <c r="F5" s="287"/>
      <c r="G5" s="287"/>
      <c r="H5" s="287"/>
      <c r="I5" s="441" t="s">
        <v>732</v>
      </c>
      <c r="J5" s="441"/>
      <c r="K5" s="442"/>
      <c r="L5" s="443"/>
      <c r="M5" s="443"/>
      <c r="N5" s="443"/>
      <c r="O5" s="446" t="s">
        <v>811</v>
      </c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</row>
    <row r="6" spans="1:52" ht="27.95" customHeight="1" x14ac:dyDescent="0.2">
      <c r="A6" s="287" t="s">
        <v>157</v>
      </c>
      <c r="B6" s="287"/>
      <c r="C6" s="287"/>
      <c r="D6" s="287"/>
      <c r="E6" s="287"/>
      <c r="F6" s="287"/>
      <c r="G6" s="287"/>
      <c r="H6" s="287"/>
      <c r="I6" s="444">
        <f>'1.'!X14</f>
        <v>0</v>
      </c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</row>
    <row r="7" spans="1:52" ht="20.100000000000001" customHeight="1" x14ac:dyDescent="0.2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</row>
    <row r="8" spans="1:52" s="171" customFormat="1" ht="14.1" customHeight="1" x14ac:dyDescent="0.2">
      <c r="A8" s="435" t="s">
        <v>333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  <c r="Y8" s="445" t="s">
        <v>68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 t="s">
        <v>69</v>
      </c>
      <c r="AJ8" s="445"/>
      <c r="AK8" s="445"/>
      <c r="AL8" s="445"/>
      <c r="AM8" s="445"/>
      <c r="AN8" s="445"/>
      <c r="AO8" s="445"/>
      <c r="AP8" s="445"/>
      <c r="AQ8" s="445"/>
      <c r="AR8" s="445"/>
      <c r="AX8" s="3"/>
      <c r="AZ8" s="3"/>
    </row>
    <row r="9" spans="1:52" ht="27.95" customHeight="1" x14ac:dyDescent="0.2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  <c r="Y9" s="423" t="s">
        <v>602</v>
      </c>
      <c r="Z9" s="423"/>
      <c r="AA9" s="423"/>
      <c r="AB9" s="423"/>
      <c r="AC9" s="423"/>
      <c r="AD9" s="423" t="s">
        <v>603</v>
      </c>
      <c r="AE9" s="423"/>
      <c r="AF9" s="423"/>
      <c r="AG9" s="423"/>
      <c r="AH9" s="423"/>
      <c r="AI9" s="423" t="s">
        <v>602</v>
      </c>
      <c r="AJ9" s="423"/>
      <c r="AK9" s="423"/>
      <c r="AL9" s="423"/>
      <c r="AM9" s="423"/>
      <c r="AN9" s="423" t="s">
        <v>603</v>
      </c>
      <c r="AO9" s="423"/>
      <c r="AP9" s="423"/>
      <c r="AQ9" s="423"/>
      <c r="AR9" s="423"/>
    </row>
    <row r="10" spans="1:52" ht="27.95" customHeight="1" x14ac:dyDescent="0.2">
      <c r="A10" s="399" t="s">
        <v>604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1"/>
      <c r="Y10" s="428" t="s">
        <v>607</v>
      </c>
      <c r="Z10" s="429"/>
      <c r="AA10" s="429"/>
      <c r="AB10" s="429"/>
      <c r="AC10" s="429"/>
      <c r="AD10" s="428" t="s">
        <v>607</v>
      </c>
      <c r="AE10" s="429"/>
      <c r="AF10" s="429"/>
      <c r="AG10" s="429"/>
      <c r="AH10" s="429"/>
      <c r="AI10" s="431">
        <f>'Elfogadott programelemek'!AS160</f>
        <v>0</v>
      </c>
      <c r="AJ10" s="431"/>
      <c r="AK10" s="431"/>
      <c r="AL10" s="431"/>
      <c r="AM10" s="431"/>
      <c r="AN10" s="431">
        <f>'Elfogadott programelemek'!AS166</f>
        <v>0</v>
      </c>
      <c r="AO10" s="431"/>
      <c r="AP10" s="431"/>
      <c r="AQ10" s="431"/>
      <c r="AR10" s="431"/>
    </row>
    <row r="11" spans="1:52" ht="27.95" customHeight="1" x14ac:dyDescent="0.2">
      <c r="A11" s="399" t="s">
        <v>605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1"/>
      <c r="Y11" s="428" t="s">
        <v>608</v>
      </c>
      <c r="Z11" s="429"/>
      <c r="AA11" s="429"/>
      <c r="AB11" s="429"/>
      <c r="AC11" s="429"/>
      <c r="AD11" s="428" t="s">
        <v>608</v>
      </c>
      <c r="AE11" s="429"/>
      <c r="AF11" s="429"/>
      <c r="AG11" s="429"/>
      <c r="AH11" s="429"/>
      <c r="AI11" s="431" t="str">
        <f>'4.'!AU34</f>
        <v>-</v>
      </c>
      <c r="AJ11" s="431"/>
      <c r="AK11" s="431"/>
      <c r="AL11" s="431"/>
      <c r="AM11" s="431"/>
      <c r="AN11" s="431" t="str">
        <f>'5.'!AU34</f>
        <v>-</v>
      </c>
      <c r="AO11" s="431"/>
      <c r="AP11" s="431"/>
      <c r="AQ11" s="431"/>
      <c r="AR11" s="431"/>
    </row>
    <row r="12" spans="1:52" ht="27.95" customHeight="1" x14ac:dyDescent="0.2">
      <c r="A12" s="399" t="s">
        <v>250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1"/>
      <c r="Y12" s="428" t="s">
        <v>609</v>
      </c>
      <c r="Z12" s="429"/>
      <c r="AA12" s="429"/>
      <c r="AB12" s="429"/>
      <c r="AC12" s="429"/>
      <c r="AD12" s="428" t="s">
        <v>609</v>
      </c>
      <c r="AE12" s="429"/>
      <c r="AF12" s="429"/>
      <c r="AG12" s="429"/>
      <c r="AH12" s="429"/>
      <c r="AI12" s="431" t="e">
        <f>'Elfogadott programelemek'!AS161</f>
        <v>#DIV/0!</v>
      </c>
      <c r="AJ12" s="431"/>
      <c r="AK12" s="431"/>
      <c r="AL12" s="431"/>
      <c r="AM12" s="431"/>
      <c r="AN12" s="431" t="e">
        <f>'Elfogadott programelemek'!AS167</f>
        <v>#DIV/0!</v>
      </c>
      <c r="AO12" s="431"/>
      <c r="AP12" s="431"/>
      <c r="AQ12" s="431"/>
      <c r="AR12" s="431"/>
    </row>
    <row r="13" spans="1:52" s="2" customFormat="1" ht="27.95" customHeight="1" x14ac:dyDescent="0.2">
      <c r="A13" s="399" t="s">
        <v>606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1"/>
      <c r="Y13" s="428" t="s">
        <v>760</v>
      </c>
      <c r="Z13" s="429"/>
      <c r="AA13" s="429"/>
      <c r="AB13" s="429"/>
      <c r="AC13" s="429"/>
      <c r="AD13" s="428" t="s">
        <v>760</v>
      </c>
      <c r="AE13" s="429"/>
      <c r="AF13" s="429"/>
      <c r="AG13" s="429"/>
      <c r="AH13" s="429"/>
      <c r="AI13" s="431">
        <f>'8.'!P36</f>
        <v>14</v>
      </c>
      <c r="AJ13" s="431"/>
      <c r="AK13" s="431"/>
      <c r="AL13" s="431"/>
      <c r="AM13" s="431"/>
      <c r="AN13" s="431">
        <f>'8.'!P68</f>
        <v>14</v>
      </c>
      <c r="AO13" s="431"/>
      <c r="AP13" s="431"/>
      <c r="AQ13" s="431"/>
      <c r="AR13" s="431"/>
      <c r="AZ13" s="3"/>
    </row>
    <row r="14" spans="1:52" s="2" customFormat="1" ht="27.95" customHeight="1" x14ac:dyDescent="0.2">
      <c r="A14" s="432" t="s">
        <v>610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24" t="s">
        <v>68</v>
      </c>
      <c r="Z14" s="413"/>
      <c r="AA14" s="413"/>
      <c r="AB14" s="413"/>
      <c r="AC14" s="413"/>
      <c r="AD14" s="413"/>
      <c r="AE14" s="413"/>
      <c r="AF14" s="413"/>
      <c r="AG14" s="413"/>
      <c r="AH14" s="414"/>
      <c r="AI14" s="424" t="s">
        <v>69</v>
      </c>
      <c r="AJ14" s="413"/>
      <c r="AK14" s="413"/>
      <c r="AL14" s="413"/>
      <c r="AM14" s="413"/>
      <c r="AN14" s="413"/>
      <c r="AO14" s="413"/>
      <c r="AP14" s="413"/>
      <c r="AQ14" s="413"/>
      <c r="AR14" s="414"/>
      <c r="AZ14" s="3"/>
    </row>
    <row r="15" spans="1:52" ht="27.95" customHeight="1" x14ac:dyDescent="0.2">
      <c r="A15" s="399" t="s">
        <v>611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1"/>
      <c r="Y15" s="428" t="s">
        <v>613</v>
      </c>
      <c r="Z15" s="429"/>
      <c r="AA15" s="429"/>
      <c r="AB15" s="429"/>
      <c r="AC15" s="429"/>
      <c r="AD15" s="429"/>
      <c r="AE15" s="429"/>
      <c r="AF15" s="429"/>
      <c r="AG15" s="429"/>
      <c r="AH15" s="430"/>
      <c r="AI15" s="411" t="str">
        <f>'3.'!AU38</f>
        <v>-</v>
      </c>
      <c r="AJ15" s="412"/>
      <c r="AK15" s="412"/>
      <c r="AL15" s="412"/>
      <c r="AM15" s="412"/>
      <c r="AN15" s="412"/>
      <c r="AO15" s="412"/>
      <c r="AP15" s="412"/>
      <c r="AQ15" s="412"/>
      <c r="AR15" s="427"/>
      <c r="AS15" s="172"/>
      <c r="AT15" s="144"/>
      <c r="AZ15" s="281"/>
    </row>
    <row r="16" spans="1:52" ht="27.95" customHeight="1" x14ac:dyDescent="0.2">
      <c r="A16" s="399" t="s">
        <v>813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1"/>
      <c r="Y16" s="428" t="s">
        <v>613</v>
      </c>
      <c r="Z16" s="429"/>
      <c r="AA16" s="429"/>
      <c r="AB16" s="429"/>
      <c r="AC16" s="429"/>
      <c r="AD16" s="429"/>
      <c r="AE16" s="429"/>
      <c r="AF16" s="429"/>
      <c r="AG16" s="429"/>
      <c r="AH16" s="430"/>
      <c r="AI16" s="411">
        <f>'9.'!AS9</f>
        <v>0</v>
      </c>
      <c r="AJ16" s="412"/>
      <c r="AK16" s="412"/>
      <c r="AL16" s="412"/>
      <c r="AM16" s="412"/>
      <c r="AN16" s="412"/>
      <c r="AO16" s="412"/>
      <c r="AP16" s="412"/>
      <c r="AQ16" s="412"/>
      <c r="AR16" s="427"/>
      <c r="AS16" s="172"/>
      <c r="AT16" s="144"/>
      <c r="AZ16" s="281"/>
    </row>
    <row r="17" spans="1:68" s="2" customFormat="1" ht="27.95" customHeight="1" x14ac:dyDescent="0.2">
      <c r="A17" s="399" t="s">
        <v>612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1"/>
      <c r="Y17" s="428" t="s">
        <v>614</v>
      </c>
      <c r="Z17" s="429"/>
      <c r="AA17" s="429"/>
      <c r="AB17" s="429"/>
      <c r="AC17" s="429"/>
      <c r="AD17" s="429"/>
      <c r="AE17" s="429"/>
      <c r="AF17" s="429"/>
      <c r="AG17" s="429"/>
      <c r="AH17" s="430"/>
      <c r="AI17" s="411" t="str">
        <f>'6.'!AU20</f>
        <v>-</v>
      </c>
      <c r="AJ17" s="412"/>
      <c r="AK17" s="412"/>
      <c r="AL17" s="412"/>
      <c r="AM17" s="412"/>
      <c r="AN17" s="412"/>
      <c r="AO17" s="412"/>
      <c r="AP17" s="412"/>
      <c r="AQ17" s="412"/>
      <c r="AR17" s="427"/>
      <c r="AZ17" s="281"/>
    </row>
    <row r="18" spans="1:68" ht="27.95" customHeight="1" x14ac:dyDescent="0.2">
      <c r="A18" s="399" t="s">
        <v>615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1"/>
      <c r="Y18" s="428" t="s">
        <v>608</v>
      </c>
      <c r="Z18" s="429"/>
      <c r="AA18" s="429"/>
      <c r="AB18" s="429"/>
      <c r="AC18" s="429"/>
      <c r="AD18" s="429"/>
      <c r="AE18" s="429"/>
      <c r="AF18" s="429"/>
      <c r="AG18" s="429"/>
      <c r="AH18" s="430"/>
      <c r="AI18" s="411">
        <f>'6.'!AS28</f>
        <v>0</v>
      </c>
      <c r="AJ18" s="412"/>
      <c r="AK18" s="412"/>
      <c r="AL18" s="412"/>
      <c r="AM18" s="412"/>
      <c r="AN18" s="412"/>
      <c r="AO18" s="412"/>
      <c r="AP18" s="412"/>
      <c r="AQ18" s="412"/>
      <c r="AR18" s="427"/>
    </row>
    <row r="19" spans="1:68" ht="27.95" customHeight="1" x14ac:dyDescent="0.2">
      <c r="A19" s="399" t="s">
        <v>616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1"/>
      <c r="Y19" s="428" t="s">
        <v>613</v>
      </c>
      <c r="Z19" s="429"/>
      <c r="AA19" s="429"/>
      <c r="AB19" s="429"/>
      <c r="AC19" s="429"/>
      <c r="AD19" s="429"/>
      <c r="AE19" s="429"/>
      <c r="AF19" s="429"/>
      <c r="AG19" s="429"/>
      <c r="AH19" s="430"/>
      <c r="AI19" s="411">
        <f>'7.'!AS9</f>
        <v>0</v>
      </c>
      <c r="AJ19" s="412"/>
      <c r="AK19" s="412"/>
      <c r="AL19" s="412"/>
      <c r="AM19" s="412"/>
      <c r="AN19" s="412"/>
      <c r="AO19" s="412"/>
      <c r="AP19" s="412"/>
      <c r="AQ19" s="412"/>
      <c r="AR19" s="427"/>
    </row>
    <row r="20" spans="1:68" ht="27.95" customHeight="1" x14ac:dyDescent="0.2">
      <c r="A20" s="399" t="s">
        <v>761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1"/>
      <c r="Y20" s="428" t="s">
        <v>812</v>
      </c>
      <c r="Z20" s="429"/>
      <c r="AA20" s="429"/>
      <c r="AB20" s="429"/>
      <c r="AC20" s="429"/>
      <c r="AD20" s="429"/>
      <c r="AE20" s="429"/>
      <c r="AF20" s="429"/>
      <c r="AG20" s="429"/>
      <c r="AH20" s="430"/>
      <c r="AI20" s="411">
        <f>'7.'!AS24</f>
        <v>0</v>
      </c>
      <c r="AJ20" s="412"/>
      <c r="AK20" s="412"/>
      <c r="AL20" s="412"/>
      <c r="AM20" s="412"/>
      <c r="AN20" s="412"/>
      <c r="AO20" s="412"/>
      <c r="AP20" s="412"/>
      <c r="AQ20" s="412"/>
      <c r="AR20" s="427"/>
    </row>
    <row r="21" spans="1:68" ht="27.95" customHeight="1" x14ac:dyDescent="0.2">
      <c r="A21" s="399" t="s">
        <v>759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1"/>
      <c r="Y21" s="428" t="s">
        <v>608</v>
      </c>
      <c r="Z21" s="429"/>
      <c r="AA21" s="429"/>
      <c r="AB21" s="429"/>
      <c r="AC21" s="429"/>
      <c r="AD21" s="429"/>
      <c r="AE21" s="429"/>
      <c r="AF21" s="429"/>
      <c r="AG21" s="429"/>
      <c r="AH21" s="430"/>
      <c r="AI21" s="411">
        <f>'9.'!AS13</f>
        <v>0</v>
      </c>
      <c r="AJ21" s="412"/>
      <c r="AK21" s="412"/>
      <c r="AL21" s="412"/>
      <c r="AM21" s="412"/>
      <c r="AN21" s="412"/>
      <c r="AO21" s="412"/>
      <c r="AP21" s="412"/>
      <c r="AQ21" s="412"/>
      <c r="AR21" s="427"/>
    </row>
    <row r="22" spans="1:68" ht="27.95" customHeight="1" x14ac:dyDescent="0.2">
      <c r="A22" s="450" t="s">
        <v>70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2"/>
      <c r="Y22" s="447" t="s">
        <v>617</v>
      </c>
      <c r="Z22" s="448"/>
      <c r="AA22" s="448"/>
      <c r="AB22" s="448"/>
      <c r="AC22" s="448"/>
      <c r="AD22" s="448"/>
      <c r="AE22" s="448"/>
      <c r="AF22" s="448"/>
      <c r="AG22" s="448"/>
      <c r="AH22" s="449"/>
      <c r="AI22" s="453" t="e">
        <f>AI10+AN10+AI11+AN11+AI12+AN12+AI13+AN13+AI15+AI16+AI17+AI18+AI19+AI20+AI21</f>
        <v>#VALUE!</v>
      </c>
      <c r="AJ22" s="454"/>
      <c r="AK22" s="454"/>
      <c r="AL22" s="454"/>
      <c r="AM22" s="454"/>
      <c r="AN22" s="454"/>
      <c r="AO22" s="454"/>
      <c r="AP22" s="454"/>
      <c r="AQ22" s="454"/>
      <c r="AR22" s="455"/>
    </row>
    <row r="23" spans="1:68" ht="27.95" customHeight="1" x14ac:dyDescent="0.2">
      <c r="A23" s="406" t="s">
        <v>71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</row>
    <row r="24" spans="1:68" ht="27.95" customHeight="1" x14ac:dyDescent="0.2">
      <c r="A24" s="406" t="s">
        <v>65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</row>
    <row r="25" spans="1:68" ht="27.95" customHeight="1" x14ac:dyDescent="0.2">
      <c r="A25" s="407" t="s">
        <v>66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9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</row>
    <row r="26" spans="1:68" ht="27.95" customHeight="1" x14ac:dyDescent="0.15">
      <c r="A26" s="420" t="s">
        <v>528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2"/>
      <c r="AS26" s="209" t="s">
        <v>23</v>
      </c>
      <c r="AT26" s="209" t="s">
        <v>257</v>
      </c>
      <c r="AU26" s="209" t="s">
        <v>24</v>
      </c>
      <c r="AV26" s="209" t="s">
        <v>258</v>
      </c>
      <c r="AW26" s="209" t="s">
        <v>259</v>
      </c>
      <c r="AX26" s="209" t="s">
        <v>25</v>
      </c>
    </row>
    <row r="27" spans="1:68" ht="56.1" customHeight="1" x14ac:dyDescent="0.2">
      <c r="A27" s="399" t="s">
        <v>521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1"/>
      <c r="Y27" s="304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6"/>
      <c r="AS27" s="210">
        <f>'2.'!AN13</f>
        <v>0</v>
      </c>
      <c r="AT27" s="210">
        <f>'2.'!D21</f>
        <v>0</v>
      </c>
      <c r="AU27" s="210">
        <f>AS27+AT27</f>
        <v>0</v>
      </c>
      <c r="AV27" s="169">
        <f>'2.'!AT21</f>
        <v>0</v>
      </c>
      <c r="AW27" s="211">
        <f>'2.'!AU21</f>
        <v>0</v>
      </c>
      <c r="AX27" s="211">
        <f>AS27+AW27</f>
        <v>0</v>
      </c>
      <c r="AY27" s="3"/>
      <c r="AZ27" s="1"/>
      <c r="BL27" s="1" t="s">
        <v>252</v>
      </c>
      <c r="BM27" s="1" t="s">
        <v>253</v>
      </c>
      <c r="BN27" s="1" t="s">
        <v>255</v>
      </c>
      <c r="BO27" s="1" t="s">
        <v>254</v>
      </c>
      <c r="BP27" s="1" t="s">
        <v>525</v>
      </c>
    </row>
    <row r="28" spans="1:68" ht="56.1" customHeight="1" x14ac:dyDescent="0.2">
      <c r="A28" s="399" t="s">
        <v>522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1"/>
      <c r="Y28" s="304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6"/>
      <c r="AS28" s="210">
        <f>'2.'!AN36</f>
        <v>0</v>
      </c>
      <c r="AT28" s="210">
        <f>'2.'!D40</f>
        <v>0</v>
      </c>
      <c r="AU28" s="210">
        <f>AS28+AT28</f>
        <v>0</v>
      </c>
      <c r="AV28" s="169">
        <f>'2.'!AT40</f>
        <v>0</v>
      </c>
      <c r="AW28" s="211">
        <f>'2.'!AU40</f>
        <v>0</v>
      </c>
      <c r="AX28" s="211">
        <f>AS28+AW28</f>
        <v>0</v>
      </c>
      <c r="AY28" s="3"/>
      <c r="AZ28" s="1"/>
    </row>
    <row r="29" spans="1:68" ht="42" customHeight="1" x14ac:dyDescent="0.2">
      <c r="A29" s="404" t="s">
        <v>517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239"/>
      <c r="AT29" s="230"/>
      <c r="AU29" s="230"/>
      <c r="AV29" s="230"/>
      <c r="AW29" s="229"/>
      <c r="AX29" s="230"/>
      <c r="AY29" s="3"/>
      <c r="AZ29" s="1"/>
    </row>
    <row r="30" spans="1:68" ht="27.95" customHeight="1" x14ac:dyDescent="0.2">
      <c r="A30" s="402" t="s">
        <v>237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4"/>
      <c r="AS30" s="240"/>
      <c r="AT30" s="6"/>
      <c r="AU30" s="6"/>
      <c r="AV30" s="6"/>
      <c r="AW30" s="6"/>
      <c r="AX30" s="129"/>
    </row>
    <row r="31" spans="1:68" ht="56.1" customHeight="1" x14ac:dyDescent="0.2">
      <c r="A31" s="399" t="s">
        <v>523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1"/>
      <c r="Y31" s="411" t="str">
        <f>IF(AI31=BL$31,"megfelelő",IF(AI31=BM$31,"értesítés levonásról",IF(AI31=BN$31,"hiánypótlás alatt","-")))</f>
        <v>-</v>
      </c>
      <c r="Z31" s="412"/>
      <c r="AA31" s="412"/>
      <c r="AB31" s="412"/>
      <c r="AC31" s="412"/>
      <c r="AD31" s="412"/>
      <c r="AE31" s="412"/>
      <c r="AF31" s="412"/>
      <c r="AG31" s="412"/>
      <c r="AH31" s="412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218"/>
      <c r="AT31" s="86"/>
      <c r="AU31" s="86"/>
      <c r="AV31" s="86"/>
      <c r="AW31" s="129"/>
      <c r="AX31" s="6"/>
      <c r="AY31" s="3"/>
      <c r="AZ31" s="1"/>
      <c r="BL31" s="1" t="s">
        <v>236</v>
      </c>
      <c r="BM31" s="1" t="s">
        <v>256</v>
      </c>
      <c r="BN31" s="1" t="s">
        <v>525</v>
      </c>
    </row>
    <row r="32" spans="1:68" ht="56.1" customHeight="1" x14ac:dyDescent="0.2">
      <c r="A32" s="399" t="s">
        <v>524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1"/>
      <c r="Y32" s="411" t="str">
        <f>IF(AI32=BL$31,"megfelelő",IF(AI32=BM$31,"értesítés levonásról",IF(AI32=BN$31,"hiánypótlás alatt","-")))</f>
        <v>-</v>
      </c>
      <c r="Z32" s="412"/>
      <c r="AA32" s="412"/>
      <c r="AB32" s="412"/>
      <c r="AC32" s="412"/>
      <c r="AD32" s="412"/>
      <c r="AE32" s="412"/>
      <c r="AF32" s="412"/>
      <c r="AG32" s="412"/>
      <c r="AH32" s="412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169" t="s">
        <v>535</v>
      </c>
      <c r="AT32" s="86"/>
      <c r="AU32" s="86"/>
      <c r="AV32" s="86"/>
      <c r="AW32" s="129"/>
      <c r="AX32" s="6"/>
      <c r="AY32" s="3"/>
      <c r="AZ32" s="1"/>
    </row>
    <row r="33" spans="1:67" ht="56.1" customHeight="1" x14ac:dyDescent="0.2">
      <c r="A33" s="399" t="s">
        <v>530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1"/>
      <c r="Y33" s="411" t="str">
        <f>IF(AI33=BL$33,"nem vonatkozik",IF(AI33=BM$33,"megfelelő",IF(AI33=BN$33,"értesítés levonásról",IF(AI33=BO$33,"hiánypótlás alatt","-"))))</f>
        <v>-</v>
      </c>
      <c r="Z33" s="412"/>
      <c r="AA33" s="412"/>
      <c r="AB33" s="412"/>
      <c r="AC33" s="412"/>
      <c r="AD33" s="412"/>
      <c r="AE33" s="412"/>
      <c r="AF33" s="412"/>
      <c r="AG33" s="412"/>
      <c r="AH33" s="412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211">
        <f>'4.'!D26</f>
        <v>0</v>
      </c>
      <c r="AT33" s="86"/>
      <c r="AU33" s="86"/>
      <c r="AV33" s="86"/>
      <c r="AW33" s="129"/>
      <c r="AX33" s="6"/>
      <c r="AY33" s="3"/>
      <c r="AZ33" s="1"/>
      <c r="BL33" s="1" t="s">
        <v>532</v>
      </c>
      <c r="BM33" s="1" t="s">
        <v>533</v>
      </c>
      <c r="BN33" s="1" t="s">
        <v>534</v>
      </c>
      <c r="BO33" s="1" t="s">
        <v>525</v>
      </c>
    </row>
    <row r="34" spans="1:67" ht="56.1" customHeight="1" x14ac:dyDescent="0.2">
      <c r="A34" s="399" t="s">
        <v>531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1"/>
      <c r="Y34" s="411" t="str">
        <f>IF(AI34=BL$33,"nem vonatkozik",IF(AI34=BM$33,"megfelelő",IF(AI34=BN$33,"értesítés levonásról",IF(AI34=BO$33,"hiánypótlás alatt","-"))))</f>
        <v>-</v>
      </c>
      <c r="Z34" s="412"/>
      <c r="AA34" s="412"/>
      <c r="AB34" s="412"/>
      <c r="AC34" s="412"/>
      <c r="AD34" s="412"/>
      <c r="AE34" s="412"/>
      <c r="AF34" s="412"/>
      <c r="AG34" s="412"/>
      <c r="AH34" s="412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211">
        <f>'5.'!D26</f>
        <v>0</v>
      </c>
      <c r="AT34" s="86"/>
      <c r="AU34" s="86"/>
      <c r="AV34" s="86"/>
      <c r="AW34" s="129"/>
      <c r="AX34" s="6"/>
      <c r="AY34" s="3"/>
      <c r="AZ34" s="1"/>
    </row>
    <row r="35" spans="1:67" ht="27.95" customHeight="1" x14ac:dyDescent="0.2">
      <c r="A35" s="399" t="s">
        <v>518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1"/>
      <c r="Y35" s="398">
        <f>'8.'!N69</f>
        <v>0</v>
      </c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</row>
    <row r="36" spans="1:67" ht="56.1" customHeight="1" x14ac:dyDescent="0.2">
      <c r="A36" s="399" t="s">
        <v>519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1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</row>
    <row r="37" spans="1:67" ht="42" customHeight="1" x14ac:dyDescent="0.2">
      <c r="A37" s="399" t="s">
        <v>520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1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</row>
    <row r="38" spans="1:67" ht="27.95" customHeight="1" x14ac:dyDescent="0.2">
      <c r="A38" s="402" t="s">
        <v>262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4"/>
    </row>
    <row r="39" spans="1:67" ht="27.95" customHeight="1" x14ac:dyDescent="0.2">
      <c r="A39" s="415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6"/>
      <c r="AL39" s="416"/>
      <c r="AM39" s="416"/>
      <c r="AN39" s="416"/>
      <c r="AO39" s="416"/>
      <c r="AP39" s="416"/>
      <c r="AQ39" s="416"/>
      <c r="AR39" s="417"/>
    </row>
    <row r="40" spans="1:67" ht="27.95" customHeight="1" x14ac:dyDescent="0.2">
      <c r="A40" s="402" t="s">
        <v>526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4"/>
    </row>
    <row r="41" spans="1:67" ht="56.1" customHeight="1" x14ac:dyDescent="0.2">
      <c r="A41" s="415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7"/>
    </row>
    <row r="42" spans="1:67" ht="27.95" customHeight="1" x14ac:dyDescent="0.2">
      <c r="A42" s="406" t="s">
        <v>71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18">
        <f>Y23</f>
        <v>0</v>
      </c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</row>
    <row r="43" spans="1:67" ht="27.95" customHeight="1" x14ac:dyDescent="0.2">
      <c r="A43" s="406" t="s">
        <v>65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</row>
    <row r="44" spans="1:67" ht="27.95" customHeight="1" x14ac:dyDescent="0.2">
      <c r="A44" s="407" t="s">
        <v>66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9"/>
      <c r="Y44" s="405">
        <f>Y25</f>
        <v>0</v>
      </c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</row>
    <row r="45" spans="1:67" ht="20.100000000000001" customHeight="1" x14ac:dyDescent="0.2">
      <c r="A45" s="90"/>
      <c r="B45" s="90"/>
      <c r="C45" s="90"/>
      <c r="D45" s="173"/>
      <c r="E45" s="173"/>
      <c r="F45" s="5"/>
      <c r="G45" s="5"/>
      <c r="H45" s="6"/>
      <c r="I45" s="6"/>
      <c r="J45" s="6"/>
      <c r="K45" s="8"/>
      <c r="L45" s="8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</sheetData>
  <sheetProtection selectLockedCells="1"/>
  <mergeCells count="112">
    <mergeCell ref="A28:X28"/>
    <mergeCell ref="AI12:AM12"/>
    <mergeCell ref="Y27:AR27"/>
    <mergeCell ref="Y28:AR28"/>
    <mergeCell ref="AI15:AR15"/>
    <mergeCell ref="AI17:AR17"/>
    <mergeCell ref="Y12:AC12"/>
    <mergeCell ref="Y22:AH22"/>
    <mergeCell ref="AI19:AR19"/>
    <mergeCell ref="A22:X22"/>
    <mergeCell ref="A15:X15"/>
    <mergeCell ref="A20:X20"/>
    <mergeCell ref="Y18:AH18"/>
    <mergeCell ref="Y19:AH19"/>
    <mergeCell ref="Y20:AH20"/>
    <mergeCell ref="AI20:AR20"/>
    <mergeCell ref="A19:X19"/>
    <mergeCell ref="A18:X18"/>
    <mergeCell ref="AI22:AR22"/>
    <mergeCell ref="Y17:AH17"/>
    <mergeCell ref="AI18:AR18"/>
    <mergeCell ref="Y15:AH15"/>
    <mergeCell ref="A21:X21"/>
    <mergeCell ref="Y21:AH21"/>
    <mergeCell ref="A1:AR1"/>
    <mergeCell ref="A2:AR2"/>
    <mergeCell ref="A4:H4"/>
    <mergeCell ref="I4:AR4"/>
    <mergeCell ref="A3:AR3"/>
    <mergeCell ref="A5:H5"/>
    <mergeCell ref="A8:X9"/>
    <mergeCell ref="I5:J5"/>
    <mergeCell ref="K5:N5"/>
    <mergeCell ref="A6:H6"/>
    <mergeCell ref="I6:AR6"/>
    <mergeCell ref="AI9:AM9"/>
    <mergeCell ref="AN9:AR9"/>
    <mergeCell ref="AI8:AR8"/>
    <mergeCell ref="Y8:AH8"/>
    <mergeCell ref="Y9:AC9"/>
    <mergeCell ref="O5:AR5"/>
    <mergeCell ref="AI16:AR16"/>
    <mergeCell ref="A16:X16"/>
    <mergeCell ref="Y16:AH16"/>
    <mergeCell ref="AI21:AR21"/>
    <mergeCell ref="AZ15:AZ17"/>
    <mergeCell ref="A10:X10"/>
    <mergeCell ref="A11:X11"/>
    <mergeCell ref="AI11:AM11"/>
    <mergeCell ref="A14:X14"/>
    <mergeCell ref="AI14:AR14"/>
    <mergeCell ref="AN10:AR10"/>
    <mergeCell ref="Y11:AC11"/>
    <mergeCell ref="AD11:AH11"/>
    <mergeCell ref="AD12:AH12"/>
    <mergeCell ref="Y10:AC10"/>
    <mergeCell ref="AD10:AH10"/>
    <mergeCell ref="AI10:AM10"/>
    <mergeCell ref="AN12:AR12"/>
    <mergeCell ref="AI13:AM13"/>
    <mergeCell ref="AN13:AR13"/>
    <mergeCell ref="AN11:AR11"/>
    <mergeCell ref="Y13:AC13"/>
    <mergeCell ref="AD13:AH13"/>
    <mergeCell ref="A37:X37"/>
    <mergeCell ref="A26:AR26"/>
    <mergeCell ref="AD9:AH9"/>
    <mergeCell ref="A7:AR7"/>
    <mergeCell ref="A17:X17"/>
    <mergeCell ref="Y14:AH14"/>
    <mergeCell ref="A12:X12"/>
    <mergeCell ref="A13:X13"/>
    <mergeCell ref="A33:X33"/>
    <mergeCell ref="Y33:AH33"/>
    <mergeCell ref="AI33:AR33"/>
    <mergeCell ref="A32:X32"/>
    <mergeCell ref="A23:X23"/>
    <mergeCell ref="Y23:AR23"/>
    <mergeCell ref="A24:X24"/>
    <mergeCell ref="Y24:AR24"/>
    <mergeCell ref="A25:X25"/>
    <mergeCell ref="Y25:AR25"/>
    <mergeCell ref="A34:X34"/>
    <mergeCell ref="Y34:AH34"/>
    <mergeCell ref="A27:X27"/>
    <mergeCell ref="Y36:AR36"/>
    <mergeCell ref="A29:X29"/>
    <mergeCell ref="Y29:AR29"/>
    <mergeCell ref="Y37:AR37"/>
    <mergeCell ref="Y35:AR35"/>
    <mergeCell ref="A35:X35"/>
    <mergeCell ref="A40:X40"/>
    <mergeCell ref="A30:X30"/>
    <mergeCell ref="Y43:AR43"/>
    <mergeCell ref="Y44:AR44"/>
    <mergeCell ref="A43:X43"/>
    <mergeCell ref="A44:X44"/>
    <mergeCell ref="AI34:AR34"/>
    <mergeCell ref="AI31:AR31"/>
    <mergeCell ref="AI32:AR32"/>
    <mergeCell ref="Y32:AH32"/>
    <mergeCell ref="Y30:AR30"/>
    <mergeCell ref="Y38:AR38"/>
    <mergeCell ref="Y40:AR40"/>
    <mergeCell ref="A39:AR39"/>
    <mergeCell ref="A38:X38"/>
    <mergeCell ref="A36:X36"/>
    <mergeCell ref="Y42:AR42"/>
    <mergeCell ref="A42:X42"/>
    <mergeCell ref="A41:AR41"/>
    <mergeCell ref="A31:X31"/>
    <mergeCell ref="Y31:AH31"/>
  </mergeCells>
  <phoneticPr fontId="29" type="noConversion"/>
  <dataValidations count="3">
    <dataValidation type="list" allowBlank="1" showInputMessage="1" showErrorMessage="1" sqref="AI33:AR34">
      <formula1>$BK$33:$BO$33</formula1>
    </dataValidation>
    <dataValidation type="list" allowBlank="1" showInputMessage="1" showErrorMessage="1" sqref="Y27:AR28">
      <formula1>$BK$27:$BP$27</formula1>
    </dataValidation>
    <dataValidation type="list" allowBlank="1" showInputMessage="1" showErrorMessage="1" sqref="AI31:AI32">
      <formula1>$BK$31:$BN$31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HAT-14-03 Együttműködés gimnáziumok között
&amp;"Verdana,Félkövér"Értékelőlap&amp;R&amp;"Verdana,Normál"&amp;8&amp;N/&amp;P</oddFooter>
  </headerFooter>
  <rowBreaks count="1" manualBreakCount="1">
    <brk id="25" max="43" man="1"/>
  </rowBreaks>
  <ignoredErrors>
    <ignoredError sqref="AI2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CA180"/>
  <sheetViews>
    <sheetView view="pageBreakPreview" zoomScaleNormal="100" zoomScaleSheetLayoutView="100" workbookViewId="0">
      <selection activeCell="A6" sqref="A6:AR6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9" width="15.7109375" style="1" customWidth="1"/>
    <col min="50" max="50" width="15.7109375" style="129" customWidth="1"/>
    <col min="51" max="51" width="15.7109375" style="6" customWidth="1"/>
    <col min="52" max="52" width="15.7109375" style="193" customWidth="1"/>
    <col min="53" max="53" width="15.7109375" style="1" customWidth="1"/>
    <col min="54" max="62" width="5.7109375" style="1" customWidth="1"/>
    <col min="63" max="63" width="5.7109375" style="1" hidden="1" customWidth="1"/>
    <col min="64" max="130" width="0" style="1" hidden="1" customWidth="1"/>
    <col min="131" max="16384" width="9.140625" style="1"/>
  </cols>
  <sheetData>
    <row r="1" spans="1:67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V1" s="6"/>
      <c r="AW1" s="6"/>
    </row>
    <row r="2" spans="1:67" ht="20.100000000000001" customHeight="1" x14ac:dyDescent="0.2">
      <c r="A2" s="271" t="s">
        <v>320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V2" s="6"/>
      <c r="AW2" s="6"/>
    </row>
    <row r="3" spans="1:67" ht="20.100000000000001" customHeight="1" x14ac:dyDescent="0.2">
      <c r="A3" s="433" t="s">
        <v>527</v>
      </c>
      <c r="B3" s="433"/>
      <c r="C3" s="433"/>
      <c r="D3" s="433"/>
      <c r="E3" s="433"/>
      <c r="F3" s="433"/>
      <c r="G3" s="433"/>
      <c r="H3" s="433"/>
      <c r="I3" s="468" t="str">
        <f>Értékelőlap!I4</f>
        <v>HAT-15-06</v>
      </c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V3" s="6"/>
      <c r="AW3" s="6"/>
    </row>
    <row r="4" spans="1:67" ht="20.100000000000001" customHeight="1" x14ac:dyDescent="0.2">
      <c r="A4" s="287" t="s">
        <v>22</v>
      </c>
      <c r="B4" s="287"/>
      <c r="C4" s="287"/>
      <c r="D4" s="287"/>
      <c r="E4" s="287"/>
      <c r="F4" s="287"/>
      <c r="G4" s="287"/>
      <c r="H4" s="287"/>
      <c r="I4" s="470" t="str">
        <f>Értékelőlap!I5</f>
        <v>HAT/</v>
      </c>
      <c r="J4" s="471"/>
      <c r="K4" s="441">
        <f>Értékelőlap!K5</f>
        <v>0</v>
      </c>
      <c r="L4" s="472"/>
      <c r="M4" s="472"/>
      <c r="N4" s="472"/>
      <c r="O4" s="446" t="str">
        <f>Értékelőlap!O5</f>
        <v>/2015</v>
      </c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X4" s="2"/>
      <c r="AY4" s="1"/>
      <c r="AZ4" s="3"/>
    </row>
    <row r="5" spans="1:67" ht="27.95" customHeight="1" x14ac:dyDescent="0.2">
      <c r="A5" s="287" t="s">
        <v>157</v>
      </c>
      <c r="B5" s="287"/>
      <c r="C5" s="287"/>
      <c r="D5" s="287"/>
      <c r="E5" s="287"/>
      <c r="F5" s="287"/>
      <c r="G5" s="287"/>
      <c r="H5" s="287"/>
      <c r="I5" s="469">
        <f>'1.'!X14</f>
        <v>0</v>
      </c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V5" s="6"/>
      <c r="AW5" s="6"/>
    </row>
    <row r="6" spans="1:67" ht="20.100000000000001" customHeight="1" x14ac:dyDescent="0.2">
      <c r="A6" s="334" t="s">
        <v>72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228" t="s">
        <v>63</v>
      </c>
      <c r="AV6" s="6"/>
      <c r="AW6" s="6"/>
    </row>
    <row r="7" spans="1:67" ht="14.1" customHeight="1" x14ac:dyDescent="0.2">
      <c r="A7" s="411"/>
      <c r="B7" s="412"/>
      <c r="C7" s="412"/>
      <c r="D7" s="412"/>
      <c r="E7" s="427"/>
      <c r="F7" s="286" t="s">
        <v>428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85" t="str">
        <f>IF('3.'!AT38='3.'!BL$39,BM$14,IF('3.'!AT38='3.'!BM$39,BN$14,IF('3.'!AT38='3.'!BN$39,BO$14,"-")))</f>
        <v>-</v>
      </c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169" t="str">
        <f>'3.'!AU38</f>
        <v>-</v>
      </c>
      <c r="AV7" s="6"/>
      <c r="AW7" s="6"/>
    </row>
    <row r="8" spans="1:67" ht="20.100000000000001" customHeight="1" x14ac:dyDescent="0.2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6"/>
      <c r="AS8" s="226"/>
      <c r="AV8" s="6"/>
      <c r="AW8" s="6"/>
    </row>
    <row r="9" spans="1:67" ht="20.100000000000001" customHeight="1" x14ac:dyDescent="0.2">
      <c r="A9" s="411"/>
      <c r="B9" s="412"/>
      <c r="C9" s="412"/>
      <c r="D9" s="412"/>
      <c r="E9" s="427"/>
      <c r="F9" s="286" t="s">
        <v>759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8"/>
      <c r="AC9" s="411" t="str">
        <f>IF('1.'!AS17='3.'!BL$39,BM$14,IF('1.'!AS17='3.'!BM$39,BN$14,IF('1.'!AS17='3.'!BN$39,BO$14,"-")))</f>
        <v>-</v>
      </c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27"/>
      <c r="AS9" s="250" t="str">
        <f>'1.'!AT17</f>
        <v>-</v>
      </c>
      <c r="AW9" s="6"/>
    </row>
    <row r="10" spans="1:67" ht="20.100000000000001" customHeight="1" x14ac:dyDescent="0.2">
      <c r="A10" s="465" t="s">
        <v>620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7"/>
      <c r="AS10" s="226"/>
      <c r="AV10" s="6"/>
      <c r="AW10" s="6"/>
    </row>
    <row r="11" spans="1:67" ht="20.100000000000001" customHeight="1" x14ac:dyDescent="0.2">
      <c r="A11" s="465">
        <f>'4.'!D6</f>
        <v>0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7"/>
      <c r="AS11" s="226"/>
      <c r="AV11" s="6"/>
      <c r="AW11" s="6"/>
    </row>
    <row r="12" spans="1:67" ht="20.100000000000001" customHeight="1" x14ac:dyDescent="0.2">
      <c r="A12" s="334" t="s">
        <v>145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169"/>
      <c r="AT12" s="146" t="s">
        <v>622</v>
      </c>
      <c r="AU12" s="146" t="s">
        <v>204</v>
      </c>
      <c r="AV12" s="192"/>
      <c r="AW12" s="92"/>
      <c r="AX12" s="92"/>
      <c r="AY12" s="92"/>
      <c r="AZ12" s="92"/>
      <c r="BA12" s="3"/>
    </row>
    <row r="13" spans="1:67" ht="14.1" customHeight="1" x14ac:dyDescent="0.2">
      <c r="A13" s="295" t="s">
        <v>167</v>
      </c>
      <c r="B13" s="463"/>
      <c r="C13" s="463"/>
      <c r="D13" s="463"/>
      <c r="E13" s="463"/>
      <c r="F13" s="349" t="s">
        <v>623</v>
      </c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411" t="str">
        <f>IF('4.'!AT54='4.'!BL$46,BM$13,IF('4.'!AT54='4.'!BM$46,BN$13,IF('4.'!AT54='4.'!BN$46,BO$13,"-")))</f>
        <v>-</v>
      </c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27"/>
      <c r="AS13" s="169"/>
      <c r="AT13" s="178" t="str">
        <f>IF(AC13=BM$13,0,IF(AC13=BN$13,1,IF(AC13=BO$13,0,"-")))</f>
        <v>-</v>
      </c>
      <c r="AU13" s="177"/>
      <c r="AV13" s="194"/>
      <c r="AW13" s="9"/>
      <c r="AX13" s="9"/>
      <c r="AY13" s="9"/>
      <c r="AZ13" s="9"/>
      <c r="BA13" s="3"/>
      <c r="BM13" s="1" t="s">
        <v>73</v>
      </c>
      <c r="BN13" s="1" t="s">
        <v>74</v>
      </c>
      <c r="BO13" s="1" t="s">
        <v>75</v>
      </c>
    </row>
    <row r="14" spans="1:67" ht="14.1" customHeight="1" x14ac:dyDescent="0.2">
      <c r="A14" s="463"/>
      <c r="B14" s="463"/>
      <c r="C14" s="463"/>
      <c r="D14" s="463"/>
      <c r="E14" s="463"/>
      <c r="F14" s="349" t="s">
        <v>251</v>
      </c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295" t="str">
        <f>IF('4.'!AT55='4.'!BL$46,BM$14,IF('4.'!AT55='4.'!BM$46,BN$14,IF('4.'!AT55='4.'!BN$46,BO$14,"-")))</f>
        <v>-</v>
      </c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169"/>
      <c r="AT14" s="178"/>
      <c r="AU14" s="177" t="str">
        <f>IF(AND(AC13=BN$13,AC14=BN$14),1,IF(OR(AC13=BM$13,AC13=BO$13,AC14=BM$14,AC14=BO$14),0,"-"))</f>
        <v>-</v>
      </c>
      <c r="AV14" s="194"/>
      <c r="AW14" s="9"/>
      <c r="AX14" s="9"/>
      <c r="AY14" s="9"/>
      <c r="AZ14" s="9"/>
      <c r="BA14" s="3"/>
      <c r="BM14" s="1" t="s">
        <v>76</v>
      </c>
      <c r="BN14" s="1" t="s">
        <v>77</v>
      </c>
      <c r="BO14" s="1" t="s">
        <v>75</v>
      </c>
    </row>
    <row r="15" spans="1:67" ht="14.1" customHeight="1" x14ac:dyDescent="0.2">
      <c r="A15" s="295" t="s">
        <v>168</v>
      </c>
      <c r="B15" s="463"/>
      <c r="C15" s="463"/>
      <c r="D15" s="463"/>
      <c r="E15" s="463"/>
      <c r="F15" s="349" t="s">
        <v>623</v>
      </c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295" t="str">
        <f>IF('4.'!AT69='4.'!BL$46,BM$13,IF('4.'!AT69='4.'!BM$46,BN$13,IF('4.'!AT69='4.'!BN$46,BO$13,"-")))</f>
        <v>-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169"/>
      <c r="AT15" s="178" t="str">
        <f>IF(AC15=BM$13,0,IF(AC15=BN$13,1,IF(AC15=BO$13,0,"-")))</f>
        <v>-</v>
      </c>
      <c r="AU15" s="177"/>
      <c r="AV15" s="194"/>
      <c r="AW15" s="9"/>
      <c r="AX15" s="9"/>
      <c r="AY15" s="9"/>
      <c r="AZ15" s="9"/>
      <c r="BA15" s="3"/>
    </row>
    <row r="16" spans="1:67" ht="14.1" customHeight="1" x14ac:dyDescent="0.2">
      <c r="A16" s="463"/>
      <c r="B16" s="463"/>
      <c r="C16" s="463"/>
      <c r="D16" s="463"/>
      <c r="E16" s="463"/>
      <c r="F16" s="349" t="s">
        <v>251</v>
      </c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295" t="str">
        <f>IF('4.'!AT70='4.'!BL$46,BM$14,IF('4.'!AT70='4.'!BM$46,BN$14,IF('4.'!AT70='4.'!BN$46,BO$14,"-")))</f>
        <v>-</v>
      </c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169"/>
      <c r="AT16" s="178"/>
      <c r="AU16" s="177" t="str">
        <f>IF(AND(AC15=BN$13,AC16=BN$14),1,IF(OR(AC15=BM$13,AC15=BO$13,AC16=BM$14,AC16=BO$14),0,"-"))</f>
        <v>-</v>
      </c>
      <c r="AV16" s="194"/>
      <c r="AW16" s="9"/>
      <c r="AX16" s="9"/>
      <c r="AY16" s="9"/>
      <c r="AZ16" s="9"/>
      <c r="BA16" s="3"/>
    </row>
    <row r="17" spans="1:53" ht="14.1" customHeight="1" x14ac:dyDescent="0.2">
      <c r="A17" s="295" t="s">
        <v>169</v>
      </c>
      <c r="B17" s="463"/>
      <c r="C17" s="463"/>
      <c r="D17" s="463"/>
      <c r="E17" s="463"/>
      <c r="F17" s="349" t="s">
        <v>623</v>
      </c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295" t="str">
        <f>IF('4.'!AT84='4.'!BL$46,BM$13,IF('4.'!AT84='4.'!BM$46,BN$13,IF('4.'!AT84='4.'!BN$46,BO$13,"-")))</f>
        <v>-</v>
      </c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169"/>
      <c r="AT17" s="178" t="str">
        <f>IF(AC17=BM$13,0,IF(AC17=BN$13,1,IF(AC17=BO$13,0,"-")))</f>
        <v>-</v>
      </c>
      <c r="AU17" s="177"/>
      <c r="AV17" s="194"/>
      <c r="AW17" s="9"/>
      <c r="AX17" s="9"/>
      <c r="AY17" s="9"/>
      <c r="AZ17" s="9"/>
      <c r="BA17" s="3"/>
    </row>
    <row r="18" spans="1:53" ht="14.1" customHeight="1" x14ac:dyDescent="0.2">
      <c r="A18" s="463"/>
      <c r="B18" s="463"/>
      <c r="C18" s="463"/>
      <c r="D18" s="463"/>
      <c r="E18" s="463"/>
      <c r="F18" s="349" t="s">
        <v>251</v>
      </c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295" t="str">
        <f>IF('4.'!AT85='4.'!BL$46,BM$14,IF('4.'!AT85='4.'!BM$46,BN$14,IF('4.'!AT85='4.'!BN$46,BO$14,"-")))</f>
        <v>-</v>
      </c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169"/>
      <c r="AT18" s="178"/>
      <c r="AU18" s="177" t="str">
        <f>IF(AND(AC17=BN$13,AC18=BN$14),1,IF(OR(AC17=BM$13,AC17=BO$13,AC18=BM$14,AC18=BO$14),0,"-"))</f>
        <v>-</v>
      </c>
      <c r="AV18" s="194"/>
      <c r="AW18" s="9"/>
      <c r="AX18" s="9"/>
      <c r="AY18" s="9"/>
      <c r="AZ18" s="9"/>
      <c r="BA18" s="3"/>
    </row>
    <row r="19" spans="1:53" ht="20.100000000000001" customHeight="1" x14ac:dyDescent="0.2">
      <c r="A19" s="334" t="s">
        <v>78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169"/>
      <c r="AT19" s="178"/>
      <c r="AU19" s="177"/>
      <c r="AV19" s="194"/>
      <c r="AW19" s="9"/>
      <c r="AX19" s="9"/>
      <c r="AY19" s="9"/>
      <c r="AZ19" s="9"/>
      <c r="BA19" s="3"/>
    </row>
    <row r="20" spans="1:53" ht="14.1" customHeight="1" x14ac:dyDescent="0.2">
      <c r="A20" s="313" t="s">
        <v>167</v>
      </c>
      <c r="B20" s="456"/>
      <c r="C20" s="456"/>
      <c r="D20" s="456"/>
      <c r="E20" s="457"/>
      <c r="F20" s="349" t="s">
        <v>623</v>
      </c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295" t="str">
        <f>IF('4.'!AT100='4.'!BL$46,BM$13,IF('4.'!AT100='4.'!BM$46,BN$13,IF('4.'!AT100='4.'!BN$46,BO$13,"-")))</f>
        <v>-</v>
      </c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169"/>
      <c r="AT20" s="178" t="str">
        <f>IF(AC20=BM$13,0,IF(AC20=BN$13,1,IF(AC20=BO$13,0,"-")))</f>
        <v>-</v>
      </c>
      <c r="AU20" s="177"/>
      <c r="AV20" s="194"/>
      <c r="AW20" s="9"/>
      <c r="AX20" s="9"/>
      <c r="AY20" s="9"/>
      <c r="AZ20" s="9"/>
      <c r="BA20" s="3"/>
    </row>
    <row r="21" spans="1:53" ht="14.1" customHeight="1" x14ac:dyDescent="0.2">
      <c r="A21" s="458"/>
      <c r="B21" s="459"/>
      <c r="C21" s="459"/>
      <c r="D21" s="459"/>
      <c r="E21" s="460"/>
      <c r="F21" s="349" t="s">
        <v>251</v>
      </c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295" t="str">
        <f>IF('4.'!AT101='4.'!BL$46,BM$14,IF('4.'!AT101='4.'!BM$46,BN$14,IF('4.'!AT101='4.'!BN$46,BO$14,"-")))</f>
        <v>-</v>
      </c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169"/>
      <c r="AT21" s="178"/>
      <c r="AU21" s="177" t="str">
        <f>IF(AND(AC20=BN$13,AC21=BN$14),1,IF(OR(AC20=BM$13,AC20=BO$13,AC21=BM$14,AC21=BO$14),0,"-"))</f>
        <v>-</v>
      </c>
      <c r="AV21" s="194"/>
      <c r="AW21" s="9"/>
      <c r="AX21" s="9"/>
      <c r="AY21" s="9"/>
      <c r="AZ21" s="9"/>
      <c r="BA21" s="3"/>
    </row>
    <row r="22" spans="1:53" ht="14.1" customHeight="1" x14ac:dyDescent="0.2">
      <c r="A22" s="313" t="s">
        <v>168</v>
      </c>
      <c r="B22" s="456"/>
      <c r="C22" s="456"/>
      <c r="D22" s="456"/>
      <c r="E22" s="457"/>
      <c r="F22" s="349" t="s">
        <v>623</v>
      </c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295" t="str">
        <f>IF('4.'!AT115='4.'!BL$46,BM$13,IF('4.'!AT115='4.'!BM$46,BN$13,IF('4.'!AT115='4.'!BN$46,BO$13,"-")))</f>
        <v>-</v>
      </c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169"/>
      <c r="AT22" s="178" t="str">
        <f>IF(AC22=BM$13,0,IF(AC22=BN$13,1,IF(AC22=BO$13,0,"-")))</f>
        <v>-</v>
      </c>
      <c r="AU22" s="177"/>
      <c r="AV22" s="194"/>
      <c r="AW22" s="9"/>
      <c r="AX22" s="9"/>
      <c r="AY22" s="9"/>
      <c r="AZ22" s="9"/>
      <c r="BA22" s="3"/>
    </row>
    <row r="23" spans="1:53" ht="14.1" customHeight="1" x14ac:dyDescent="0.2">
      <c r="A23" s="458"/>
      <c r="B23" s="459"/>
      <c r="C23" s="459"/>
      <c r="D23" s="459"/>
      <c r="E23" s="460"/>
      <c r="F23" s="349" t="s">
        <v>251</v>
      </c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295" t="str">
        <f>IF('4.'!AT116='4.'!BL$46,BM$14,IF('4.'!AT116='4.'!BM$46,BN$14,IF('4.'!AT116='4.'!BN$46,BO$14,"-")))</f>
        <v>-</v>
      </c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169"/>
      <c r="AT23" s="178"/>
      <c r="AU23" s="177" t="str">
        <f>IF(AND(AC22=BN$13,AC23=BN$14),1,IF(OR(AC22=BM$13,AC22=BO$13,AC23=BM$14,AC23=BO$14),0,"-"))</f>
        <v>-</v>
      </c>
      <c r="AV23" s="194"/>
      <c r="AW23" s="9"/>
      <c r="AX23" s="9"/>
      <c r="AY23" s="9"/>
      <c r="AZ23" s="9"/>
      <c r="BA23" s="3"/>
    </row>
    <row r="24" spans="1:53" ht="14.1" customHeight="1" x14ac:dyDescent="0.2">
      <c r="A24" s="313" t="s">
        <v>169</v>
      </c>
      <c r="B24" s="456"/>
      <c r="C24" s="456"/>
      <c r="D24" s="456"/>
      <c r="E24" s="457"/>
      <c r="F24" s="349" t="s">
        <v>623</v>
      </c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295" t="str">
        <f>IF('4.'!AT130='4.'!BL$46,BM$13,IF('4.'!AT130='4.'!BM$46,BN$13,IF('4.'!AT130='4.'!BN$46,BO$13,"-")))</f>
        <v>-</v>
      </c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169"/>
      <c r="AT24" s="178" t="str">
        <f>IF(AC24=BM$13,0,IF(AC24=BN$13,1,IF(AC24=BO$13,0,"-")))</f>
        <v>-</v>
      </c>
      <c r="AU24" s="177"/>
      <c r="AV24" s="194"/>
      <c r="AW24" s="9"/>
      <c r="AX24" s="9"/>
      <c r="AY24" s="9"/>
      <c r="AZ24" s="9"/>
      <c r="BA24" s="3"/>
    </row>
    <row r="25" spans="1:53" ht="14.1" customHeight="1" x14ac:dyDescent="0.2">
      <c r="A25" s="458"/>
      <c r="B25" s="459"/>
      <c r="C25" s="459"/>
      <c r="D25" s="459"/>
      <c r="E25" s="460"/>
      <c r="F25" s="349" t="s">
        <v>251</v>
      </c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295" t="str">
        <f>IF('4.'!AT131='4.'!BL$46,BM$14,IF('4.'!AT131='4.'!BM$46,BN$14,IF('4.'!AT131='4.'!BN$46,BO$14,"-")))</f>
        <v>-</v>
      </c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169"/>
      <c r="AT25" s="178"/>
      <c r="AU25" s="177" t="str">
        <f>IF(AND(AC24=BN$13,AC25=BN$14),1,IF(OR(AC24=BM$13,AC24=BO$13,AC25=BM$14,AC25=BO$14),0,"-"))</f>
        <v>-</v>
      </c>
      <c r="AV25" s="194"/>
      <c r="AW25" s="9"/>
      <c r="AX25" s="9"/>
      <c r="AY25" s="9"/>
      <c r="AZ25" s="9"/>
      <c r="BA25" s="3"/>
    </row>
    <row r="26" spans="1:53" ht="20.100000000000001" customHeight="1" x14ac:dyDescent="0.2">
      <c r="A26" s="334" t="s">
        <v>79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169"/>
      <c r="AT26" s="178"/>
      <c r="AU26" s="177"/>
      <c r="AV26" s="194"/>
      <c r="AW26" s="9"/>
      <c r="AX26" s="9"/>
      <c r="AY26" s="9"/>
      <c r="AZ26" s="9"/>
      <c r="BA26" s="3"/>
    </row>
    <row r="27" spans="1:53" ht="14.1" customHeight="1" x14ac:dyDescent="0.2">
      <c r="A27" s="313" t="s">
        <v>167</v>
      </c>
      <c r="B27" s="456"/>
      <c r="C27" s="456"/>
      <c r="D27" s="456"/>
      <c r="E27" s="457"/>
      <c r="F27" s="349" t="s">
        <v>623</v>
      </c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295" t="str">
        <f>IF('4.'!AT146='4.'!BL$46,BM$13,IF('4.'!AT146='4.'!BM$46,BN$13,IF('4.'!AT146='4.'!BN$46,BO$13,"-")))</f>
        <v>-</v>
      </c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169"/>
      <c r="AT27" s="178" t="str">
        <f>IF(AC27=BM$13,0,IF(AC27=BN$13,1,IF(AC27=BO$13,0,"-")))</f>
        <v>-</v>
      </c>
      <c r="AU27" s="177"/>
      <c r="AV27" s="194"/>
      <c r="AW27" s="9"/>
      <c r="AX27" s="9"/>
      <c r="AY27" s="9"/>
      <c r="AZ27" s="9"/>
      <c r="BA27" s="3"/>
    </row>
    <row r="28" spans="1:53" ht="14.1" customHeight="1" x14ac:dyDescent="0.2">
      <c r="A28" s="458"/>
      <c r="B28" s="459"/>
      <c r="C28" s="459"/>
      <c r="D28" s="459"/>
      <c r="E28" s="460"/>
      <c r="F28" s="349" t="s">
        <v>251</v>
      </c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295" t="str">
        <f>IF('4.'!AT147='4.'!BL$46,BM$14,IF('4.'!AT147='4.'!BM$46,BN$14,IF('4.'!AT147='4.'!BN$46,BO$14,"-")))</f>
        <v>-</v>
      </c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169"/>
      <c r="AT28" s="178"/>
      <c r="AU28" s="177" t="str">
        <f>IF(AND(AC27=BN$13,AC28=BN$14),1,IF(OR(AC27=BM$13,AC27=BO$13,AC28=BM$14,AC28=BO$14),0,"-"))</f>
        <v>-</v>
      </c>
      <c r="AV28" s="194"/>
      <c r="AW28" s="9"/>
      <c r="AX28" s="9"/>
      <c r="AY28" s="9"/>
      <c r="AZ28" s="9"/>
      <c r="BA28" s="3"/>
    </row>
    <row r="29" spans="1:53" ht="14.1" customHeight="1" x14ac:dyDescent="0.2">
      <c r="A29" s="313" t="s">
        <v>168</v>
      </c>
      <c r="B29" s="456"/>
      <c r="C29" s="456"/>
      <c r="D29" s="456"/>
      <c r="E29" s="457"/>
      <c r="F29" s="349" t="s">
        <v>623</v>
      </c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295" t="str">
        <f>IF('4.'!AT161='4.'!BL$46,BM$13,IF('4.'!AT161='4.'!BM$46,BN$13,IF('4.'!AT161='4.'!BN$46,BO$13,"-")))</f>
        <v>-</v>
      </c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169"/>
      <c r="AT29" s="178" t="str">
        <f>IF(AC29=BM$13,0,IF(AC29=BN$13,1,IF(AC29=BO$13,0,"-")))</f>
        <v>-</v>
      </c>
      <c r="AU29" s="177"/>
      <c r="AV29" s="194"/>
      <c r="AW29" s="9"/>
      <c r="AX29" s="9"/>
      <c r="AY29" s="9"/>
      <c r="AZ29" s="9"/>
      <c r="BA29" s="3"/>
    </row>
    <row r="30" spans="1:53" ht="14.1" customHeight="1" x14ac:dyDescent="0.2">
      <c r="A30" s="458"/>
      <c r="B30" s="459"/>
      <c r="C30" s="459"/>
      <c r="D30" s="459"/>
      <c r="E30" s="460"/>
      <c r="F30" s="349" t="s">
        <v>251</v>
      </c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295" t="str">
        <f>IF('4.'!AT162='4.'!BL$46,BM$14,IF('4.'!AT162='4.'!BM$46,BN$14,IF('4.'!AT162='4.'!BN$46,BO$14,"-")))</f>
        <v>-</v>
      </c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169"/>
      <c r="AT30" s="178"/>
      <c r="AU30" s="177" t="str">
        <f>IF(AND(AC29=BN$13,AC30=BN$14),1,IF(OR(AC29=BM$13,AC29=BO$13,AC30=BM$14,AC30=BO$14),0,"-"))</f>
        <v>-</v>
      </c>
      <c r="AV30" s="194"/>
      <c r="AW30" s="9"/>
      <c r="AX30" s="9"/>
      <c r="AY30" s="9"/>
      <c r="AZ30" s="9"/>
      <c r="BA30" s="3"/>
    </row>
    <row r="31" spans="1:53" ht="14.1" customHeight="1" x14ac:dyDescent="0.2">
      <c r="A31" s="313" t="s">
        <v>169</v>
      </c>
      <c r="B31" s="456"/>
      <c r="C31" s="456"/>
      <c r="D31" s="456"/>
      <c r="E31" s="457"/>
      <c r="F31" s="349" t="s">
        <v>623</v>
      </c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295" t="str">
        <f>IF('4.'!AT176='4.'!BL$46,BM$13,IF('4.'!AT176='4.'!BM$46,BN$13,IF('4.'!AT176='4.'!BN$46,BO$13,"-")))</f>
        <v>-</v>
      </c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169"/>
      <c r="AT31" s="178" t="str">
        <f>IF(AC31=BM$13,0,IF(AC31=BN$13,1,IF(AC31=BO$13,0,"-")))</f>
        <v>-</v>
      </c>
      <c r="AU31" s="177"/>
      <c r="AV31" s="194"/>
      <c r="AW31" s="9"/>
      <c r="AX31" s="9"/>
      <c r="AY31" s="9"/>
      <c r="AZ31" s="9"/>
      <c r="BA31" s="3"/>
    </row>
    <row r="32" spans="1:53" ht="14.1" customHeight="1" x14ac:dyDescent="0.2">
      <c r="A32" s="458"/>
      <c r="B32" s="459"/>
      <c r="C32" s="459"/>
      <c r="D32" s="459"/>
      <c r="E32" s="460"/>
      <c r="F32" s="349" t="s">
        <v>251</v>
      </c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295" t="str">
        <f>IF('4.'!AT177='4.'!BL$46,BM$14,IF('4.'!AT177='4.'!BM$46,BN$14,IF('4.'!AT177='4.'!BN$46,BO$14,"-")))</f>
        <v>-</v>
      </c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169"/>
      <c r="AT32" s="178"/>
      <c r="AU32" s="177" t="str">
        <f>IF(AND(AC31=BN$13,AC32=BN$14),1,IF(OR(AC31=BM$13,AC31=BO$13,AC32=BM$14,AC32=BO$14),0,"-"))</f>
        <v>-</v>
      </c>
      <c r="AV32" s="194"/>
      <c r="AW32" s="9"/>
      <c r="AX32" s="9"/>
      <c r="AY32" s="9"/>
      <c r="AZ32" s="9"/>
      <c r="BA32" s="3"/>
    </row>
    <row r="33" spans="1:53" ht="20.100000000000001" customHeight="1" x14ac:dyDescent="0.2">
      <c r="A33" s="334" t="s">
        <v>80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169"/>
      <c r="AT33" s="178"/>
      <c r="AU33" s="177"/>
      <c r="AV33" s="194"/>
      <c r="AW33" s="9"/>
      <c r="AX33" s="9"/>
      <c r="AY33" s="9"/>
      <c r="AZ33" s="9"/>
      <c r="BA33" s="3"/>
    </row>
    <row r="34" spans="1:53" ht="14.1" customHeight="1" x14ac:dyDescent="0.2">
      <c r="A34" s="313" t="s">
        <v>167</v>
      </c>
      <c r="B34" s="456"/>
      <c r="C34" s="456"/>
      <c r="D34" s="456"/>
      <c r="E34" s="457"/>
      <c r="F34" s="349" t="s">
        <v>623</v>
      </c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295" t="str">
        <f>IF('4.'!AT192='4.'!BL$46,BM$13,IF('4.'!AT192='4.'!BM$46,BN$13,IF('4.'!AT192='4.'!BN$46,BO$13,"-")))</f>
        <v>-</v>
      </c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169"/>
      <c r="AT34" s="178" t="str">
        <f>IF(AC34=BM$13,0,IF(AC34=BN$13,1,IF(AC34=BO$13,0,"-")))</f>
        <v>-</v>
      </c>
      <c r="AU34" s="177"/>
      <c r="AV34" s="194"/>
      <c r="AW34" s="9"/>
      <c r="AX34" s="9"/>
      <c r="AY34" s="9"/>
      <c r="AZ34" s="9"/>
      <c r="BA34" s="3"/>
    </row>
    <row r="35" spans="1:53" ht="14.1" customHeight="1" x14ac:dyDescent="0.2">
      <c r="A35" s="458"/>
      <c r="B35" s="459"/>
      <c r="C35" s="459"/>
      <c r="D35" s="459"/>
      <c r="E35" s="460"/>
      <c r="F35" s="349" t="s">
        <v>251</v>
      </c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295" t="str">
        <f>IF('4.'!AT193='4.'!BL$46,BM$14,IF('4.'!AT193='4.'!BM$46,BN$14,IF('4.'!AT193='4.'!BN$46,BO$14,"-")))</f>
        <v>-</v>
      </c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169"/>
      <c r="AT35" s="178"/>
      <c r="AU35" s="177" t="str">
        <f>IF(AND(AC34=BN$13,AC35=BN$14),1,IF(OR(AC34=BM$13,AC34=BO$13,AC35=BM$14,AC35=BO$14),0,"-"))</f>
        <v>-</v>
      </c>
      <c r="AV35" s="194"/>
      <c r="AW35" s="9"/>
      <c r="AX35" s="9"/>
      <c r="AY35" s="9"/>
      <c r="AZ35" s="9"/>
      <c r="BA35" s="3"/>
    </row>
    <row r="36" spans="1:53" ht="14.1" customHeight="1" x14ac:dyDescent="0.2">
      <c r="A36" s="313" t="s">
        <v>168</v>
      </c>
      <c r="B36" s="456"/>
      <c r="C36" s="456"/>
      <c r="D36" s="456"/>
      <c r="E36" s="457"/>
      <c r="F36" s="349" t="s">
        <v>623</v>
      </c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295" t="str">
        <f>IF('4.'!AT207='4.'!BL$46,BM$13,IF('4.'!AT207='4.'!BM$46,BN$13,IF('4.'!AT207='4.'!BN$46,BO$13,"-")))</f>
        <v>-</v>
      </c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169"/>
      <c r="AT36" s="178" t="str">
        <f>IF(AC36=BM$13,0,IF(AC36=BN$13,1,IF(AC36=BO$13,0,"-")))</f>
        <v>-</v>
      </c>
      <c r="AU36" s="177"/>
      <c r="AV36" s="194"/>
      <c r="AW36" s="9"/>
      <c r="AX36" s="9"/>
      <c r="AY36" s="9"/>
      <c r="AZ36" s="9"/>
      <c r="BA36" s="3"/>
    </row>
    <row r="37" spans="1:53" ht="14.1" customHeight="1" x14ac:dyDescent="0.2">
      <c r="A37" s="458"/>
      <c r="B37" s="459"/>
      <c r="C37" s="459"/>
      <c r="D37" s="459"/>
      <c r="E37" s="460"/>
      <c r="F37" s="349" t="s">
        <v>251</v>
      </c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295" t="str">
        <f>IF('4.'!AT208='4.'!BL$46,BM$14,IF('4.'!AT208='4.'!BM$46,BN$14,IF('4.'!AT208='4.'!BN$46,BO$14,"-")))</f>
        <v>-</v>
      </c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169"/>
      <c r="AT37" s="178"/>
      <c r="AU37" s="177" t="str">
        <f>IF(AND(AC36=BN$13,AC37=BN$14),1,IF(OR(AC36=BM$13,AC36=BO$13,AC37=BM$14,AC37=BO$14),0,"-"))</f>
        <v>-</v>
      </c>
      <c r="AV37" s="194"/>
      <c r="AW37" s="9"/>
      <c r="AX37" s="9"/>
      <c r="AY37" s="9"/>
      <c r="AZ37" s="9"/>
      <c r="BA37" s="3"/>
    </row>
    <row r="38" spans="1:53" ht="14.1" customHeight="1" x14ac:dyDescent="0.2">
      <c r="A38" s="313" t="s">
        <v>169</v>
      </c>
      <c r="B38" s="456"/>
      <c r="C38" s="456"/>
      <c r="D38" s="456"/>
      <c r="E38" s="457"/>
      <c r="F38" s="349" t="s">
        <v>623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295" t="str">
        <f>IF('4.'!AT222='4.'!BL$46,BM$13,IF('4.'!AT222='4.'!BM$46,BN$13,IF('4.'!AT222='4.'!BN$46,BO$13,"-")))</f>
        <v>-</v>
      </c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169"/>
      <c r="AT38" s="178" t="str">
        <f>IF(AC38=BM$13,0,IF(AC38=BN$13,1,IF(AC38=BO$13,0,"-")))</f>
        <v>-</v>
      </c>
      <c r="AU38" s="177"/>
      <c r="AV38" s="194"/>
      <c r="AW38" s="9"/>
      <c r="AX38" s="9"/>
      <c r="AY38" s="9"/>
      <c r="AZ38" s="9"/>
      <c r="BA38" s="3"/>
    </row>
    <row r="39" spans="1:53" ht="14.1" customHeight="1" x14ac:dyDescent="0.2">
      <c r="A39" s="458"/>
      <c r="B39" s="459"/>
      <c r="C39" s="459"/>
      <c r="D39" s="459"/>
      <c r="E39" s="460"/>
      <c r="F39" s="349" t="s">
        <v>251</v>
      </c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295" t="str">
        <f>IF('4.'!AT223='4.'!BL$46,BM$14,IF('4.'!AT223='4.'!BM$46,BN$14,IF('4.'!AT223='4.'!BN$46,BO$14,"-")))</f>
        <v>-</v>
      </c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169"/>
      <c r="AT39" s="178"/>
      <c r="AU39" s="177" t="str">
        <f>IF(AND(AC38=BN$13,AC39=BN$14),1,IF(OR(AC38=BM$13,AC38=BO$13,AC39=BM$14,AC39=BO$14),0,"-"))</f>
        <v>-</v>
      </c>
      <c r="AV39" s="194"/>
      <c r="AW39" s="9"/>
      <c r="AX39" s="9"/>
      <c r="AY39" s="9"/>
      <c r="AZ39" s="9"/>
      <c r="BA39" s="3"/>
    </row>
    <row r="40" spans="1:53" ht="20.100000000000001" customHeight="1" x14ac:dyDescent="0.2">
      <c r="A40" s="334" t="s">
        <v>81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169"/>
      <c r="AT40" s="178"/>
      <c r="AU40" s="177"/>
      <c r="AV40" s="194"/>
      <c r="AW40" s="9"/>
      <c r="AX40" s="9"/>
      <c r="AY40" s="9"/>
      <c r="AZ40" s="9"/>
      <c r="BA40" s="3"/>
    </row>
    <row r="41" spans="1:53" ht="14.1" customHeight="1" x14ac:dyDescent="0.2">
      <c r="A41" s="313" t="s">
        <v>167</v>
      </c>
      <c r="B41" s="456"/>
      <c r="C41" s="456"/>
      <c r="D41" s="456"/>
      <c r="E41" s="457"/>
      <c r="F41" s="349" t="s">
        <v>623</v>
      </c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295" t="str">
        <f>IF('4.'!AT238='4.'!BL$46,BM$13,IF('4.'!AT238='4.'!BM$46,BN$13,IF('4.'!AT238='4.'!BN$46,BO$13,"-")))</f>
        <v>-</v>
      </c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169"/>
      <c r="AT41" s="178" t="str">
        <f>IF(AC41=BM$13,0,IF(AC41=BN$13,1,IF(AC41=BO$13,0,"-")))</f>
        <v>-</v>
      </c>
      <c r="AU41" s="177"/>
      <c r="AV41" s="194"/>
      <c r="AW41" s="9"/>
      <c r="AX41" s="9"/>
      <c r="AY41" s="9"/>
      <c r="AZ41" s="9"/>
      <c r="BA41" s="3"/>
    </row>
    <row r="42" spans="1:53" ht="14.1" customHeight="1" x14ac:dyDescent="0.2">
      <c r="A42" s="458"/>
      <c r="B42" s="459"/>
      <c r="C42" s="459"/>
      <c r="D42" s="459"/>
      <c r="E42" s="460"/>
      <c r="F42" s="349" t="s">
        <v>251</v>
      </c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295" t="str">
        <f>IF('4.'!AT239='4.'!BL$46,BM$14,IF('4.'!AT239='4.'!BM$46,BN$14,IF('4.'!AT239='4.'!BN$46,BO$14,"-")))</f>
        <v>-</v>
      </c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169"/>
      <c r="AT42" s="178"/>
      <c r="AU42" s="177" t="str">
        <f>IF(AND(AC41=BN$13,AC42=BN$14),1,IF(OR(AC41=BM$13,AC41=BO$13,AC42=BM$14,AC42=BO$14),0,"-"))</f>
        <v>-</v>
      </c>
      <c r="AV42" s="194"/>
      <c r="AW42" s="9"/>
      <c r="AX42" s="9"/>
      <c r="AY42" s="9"/>
      <c r="AZ42" s="9"/>
      <c r="BA42" s="3"/>
    </row>
    <row r="43" spans="1:53" ht="14.1" customHeight="1" x14ac:dyDescent="0.2">
      <c r="A43" s="313" t="s">
        <v>168</v>
      </c>
      <c r="B43" s="456"/>
      <c r="C43" s="456"/>
      <c r="D43" s="456"/>
      <c r="E43" s="457"/>
      <c r="F43" s="349" t="s">
        <v>623</v>
      </c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295" t="str">
        <f>IF('4.'!AT253='4.'!BL$46,BM$13,IF('4.'!AT253='4.'!BM$46,BN$13,IF('4.'!AT253='4.'!BN$46,BO$13,"-")))</f>
        <v>-</v>
      </c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169"/>
      <c r="AT43" s="178" t="str">
        <f>IF(AC43=BM$13,0,IF(AC43=BN$13,1,IF(AC43=BO$13,0,"-")))</f>
        <v>-</v>
      </c>
      <c r="AU43" s="177"/>
      <c r="AV43" s="194"/>
      <c r="AW43" s="9"/>
      <c r="AX43" s="9"/>
      <c r="AY43" s="9"/>
      <c r="AZ43" s="9"/>
      <c r="BA43" s="3"/>
    </row>
    <row r="44" spans="1:53" ht="14.1" customHeight="1" x14ac:dyDescent="0.2">
      <c r="A44" s="458"/>
      <c r="B44" s="459"/>
      <c r="C44" s="459"/>
      <c r="D44" s="459"/>
      <c r="E44" s="460"/>
      <c r="F44" s="349" t="s">
        <v>251</v>
      </c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295" t="str">
        <f>IF('4.'!AT254='4.'!BL$46,BM$14,IF('4.'!AT254='4.'!BM$46,BN$14,IF('4.'!AT254='4.'!BN$46,BO$14,"-")))</f>
        <v>-</v>
      </c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169"/>
      <c r="AT44" s="178"/>
      <c r="AU44" s="177" t="str">
        <f>IF(AND(AC43=BN$13,AC44=BN$14),1,IF(OR(AC43=BM$13,AC43=BO$13,AC44=BM$14,AC44=BO$14),0,"-"))</f>
        <v>-</v>
      </c>
      <c r="AV44" s="194"/>
      <c r="AW44" s="9"/>
      <c r="AX44" s="9"/>
      <c r="AY44" s="9"/>
      <c r="AZ44" s="9"/>
      <c r="BA44" s="3"/>
    </row>
    <row r="45" spans="1:53" ht="14.1" customHeight="1" x14ac:dyDescent="0.2">
      <c r="A45" s="295" t="s">
        <v>169</v>
      </c>
      <c r="B45" s="463"/>
      <c r="C45" s="463"/>
      <c r="D45" s="463"/>
      <c r="E45" s="463"/>
      <c r="F45" s="461" t="s">
        <v>623</v>
      </c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295" t="str">
        <f>IF('4.'!AT268='4.'!BL$46,BM$13,IF('4.'!AT268='4.'!BM$46,BN$13,IF('4.'!AT268='4.'!BN$46,BO$13,"-")))</f>
        <v>-</v>
      </c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169"/>
      <c r="AT45" s="178" t="str">
        <f>IF(AC45=BM$13,0,IF(AC45=BN$13,1,IF(AC45=BO$13,0,"-")))</f>
        <v>-</v>
      </c>
      <c r="AU45" s="177"/>
      <c r="AV45" s="194"/>
      <c r="AW45" s="9"/>
      <c r="AX45" s="9"/>
      <c r="AY45" s="9"/>
      <c r="AZ45" s="9"/>
      <c r="BA45" s="3"/>
    </row>
    <row r="46" spans="1:53" ht="14.1" customHeight="1" x14ac:dyDescent="0.2">
      <c r="A46" s="463"/>
      <c r="B46" s="463"/>
      <c r="C46" s="463"/>
      <c r="D46" s="463"/>
      <c r="E46" s="463"/>
      <c r="F46" s="461" t="s">
        <v>251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295" t="str">
        <f>IF('4.'!AT269='4.'!BL$46,BM$14,IF('4.'!AT269='4.'!BM$46,BN$14,IF('4.'!AT269='4.'!BN$46,BO$14,"-")))</f>
        <v>-</v>
      </c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169"/>
      <c r="AT46" s="178"/>
      <c r="AU46" s="177" t="str">
        <f>IF(AND(AC45=BN$13,AC46=BN$14),1,IF(OR(AC45=BM$13,AC45=BO$13,AC46=BM$14,AC46=BO$14),0,"-"))</f>
        <v>-</v>
      </c>
      <c r="AV46" s="194"/>
      <c r="AW46" s="9"/>
      <c r="AX46" s="9"/>
      <c r="AY46" s="9"/>
      <c r="AZ46" s="9"/>
      <c r="BA46" s="3"/>
    </row>
    <row r="47" spans="1:53" ht="20.100000000000001" customHeight="1" x14ac:dyDescent="0.2">
      <c r="A47" s="334" t="s">
        <v>82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169"/>
      <c r="AT47" s="178"/>
      <c r="AU47" s="177"/>
      <c r="AV47" s="194"/>
      <c r="AW47" s="9"/>
      <c r="AX47" s="9"/>
      <c r="AY47" s="9"/>
      <c r="AZ47" s="9"/>
      <c r="BA47" s="3"/>
    </row>
    <row r="48" spans="1:53" ht="14.1" customHeight="1" x14ac:dyDescent="0.2">
      <c r="A48" s="313" t="s">
        <v>167</v>
      </c>
      <c r="B48" s="456"/>
      <c r="C48" s="456"/>
      <c r="D48" s="456"/>
      <c r="E48" s="457"/>
      <c r="F48" s="349" t="s">
        <v>623</v>
      </c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295" t="str">
        <f>IF('4.'!AT284='4.'!BL$46,BM$13,IF('4.'!AT284='4.'!BM$46,BN$13,IF('4.'!AT284='4.'!BN$46,BO$13,"-")))</f>
        <v>-</v>
      </c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169"/>
      <c r="AT48" s="178" t="str">
        <f>IF(AC48=BM$13,0,IF(AC48=BN$13,1,IF(AC48=BO$13,0,"-")))</f>
        <v>-</v>
      </c>
      <c r="AU48" s="177"/>
      <c r="AV48" s="194"/>
      <c r="AW48" s="9"/>
      <c r="AX48" s="9"/>
      <c r="AY48" s="9"/>
      <c r="AZ48" s="9"/>
      <c r="BA48" s="3"/>
    </row>
    <row r="49" spans="1:53" ht="14.1" customHeight="1" x14ac:dyDescent="0.2">
      <c r="A49" s="458"/>
      <c r="B49" s="459"/>
      <c r="C49" s="459"/>
      <c r="D49" s="459"/>
      <c r="E49" s="460"/>
      <c r="F49" s="349" t="s">
        <v>251</v>
      </c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295" t="str">
        <f>IF('4.'!AT285='4.'!BL$46,BM$14,IF('4.'!AT285='4.'!BM$46,BN$14,IF('4.'!AT285='4.'!BN$46,BO$14,"-")))</f>
        <v>-</v>
      </c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169"/>
      <c r="AT49" s="178"/>
      <c r="AU49" s="177" t="str">
        <f>IF(AND(AC48=BN$13,AC49=BN$14),1,IF(OR(AC48=BM$13,AC48=BO$13,AC49=BM$14,AC49=BO$14),0,"-"))</f>
        <v>-</v>
      </c>
      <c r="AV49" s="194"/>
      <c r="AW49" s="9"/>
      <c r="AX49" s="9"/>
      <c r="AY49" s="9"/>
      <c r="AZ49" s="9"/>
      <c r="BA49" s="3"/>
    </row>
    <row r="50" spans="1:53" ht="14.1" customHeight="1" x14ac:dyDescent="0.2">
      <c r="A50" s="313" t="s">
        <v>168</v>
      </c>
      <c r="B50" s="456"/>
      <c r="C50" s="456"/>
      <c r="D50" s="456"/>
      <c r="E50" s="457"/>
      <c r="F50" s="349" t="s">
        <v>623</v>
      </c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295" t="str">
        <f>IF('4.'!AT299='4.'!BL$46,BM$13,IF('4.'!AT299='4.'!BM$46,BN$13,IF('4.'!AT299='4.'!BN$46,BO$13,"-")))</f>
        <v>-</v>
      </c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169"/>
      <c r="AT50" s="178" t="str">
        <f>IF(AC50=BM$13,0,IF(AC50=BN$13,1,IF(AC50=BO$13,0,"-")))</f>
        <v>-</v>
      </c>
      <c r="AU50" s="177"/>
      <c r="AV50" s="194"/>
      <c r="AW50" s="9"/>
      <c r="AX50" s="9"/>
      <c r="AY50" s="9"/>
      <c r="AZ50" s="9"/>
      <c r="BA50" s="3"/>
    </row>
    <row r="51" spans="1:53" ht="14.1" customHeight="1" x14ac:dyDescent="0.2">
      <c r="A51" s="458"/>
      <c r="B51" s="459"/>
      <c r="C51" s="459"/>
      <c r="D51" s="459"/>
      <c r="E51" s="460"/>
      <c r="F51" s="349" t="s">
        <v>251</v>
      </c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295" t="str">
        <f>IF('4.'!AT300='4.'!BL$46,BM$14,IF('4.'!AT300='4.'!BM$46,BN$14,IF('4.'!AT300='4.'!BN$46,BO$14,"-")))</f>
        <v>-</v>
      </c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169"/>
      <c r="AT51" s="178"/>
      <c r="AU51" s="177" t="str">
        <f>IF(AND(AC50=BN$13,AC51=BN$14),1,IF(OR(AC50=BM$13,AC50=BO$13,AC51=BM$14,AC51=BO$14),0,"-"))</f>
        <v>-</v>
      </c>
      <c r="AV51" s="194"/>
      <c r="AW51" s="9"/>
      <c r="AX51" s="9"/>
      <c r="AY51" s="9"/>
      <c r="AZ51" s="9"/>
      <c r="BA51" s="3"/>
    </row>
    <row r="52" spans="1:53" ht="14.1" customHeight="1" x14ac:dyDescent="0.2">
      <c r="A52" s="313" t="s">
        <v>169</v>
      </c>
      <c r="B52" s="456"/>
      <c r="C52" s="456"/>
      <c r="D52" s="456"/>
      <c r="E52" s="457"/>
      <c r="F52" s="349" t="s">
        <v>623</v>
      </c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295" t="str">
        <f>IF('4.'!AT314='4.'!BL$46,BM$13,IF('4.'!AT314='4.'!BM$46,BN$13,IF('4.'!AT314='4.'!BN$46,BO$13,"-")))</f>
        <v>-</v>
      </c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169"/>
      <c r="AT52" s="178" t="str">
        <f>IF(AC52=BM$13,0,IF(AC52=BN$13,1,IF(AC52=BO$13,0,"-")))</f>
        <v>-</v>
      </c>
      <c r="AU52" s="177"/>
      <c r="AV52" s="194"/>
      <c r="AW52" s="9"/>
      <c r="AX52" s="9"/>
      <c r="AY52" s="9"/>
      <c r="AZ52" s="9"/>
      <c r="BA52" s="3"/>
    </row>
    <row r="53" spans="1:53" ht="14.1" customHeight="1" x14ac:dyDescent="0.2">
      <c r="A53" s="458"/>
      <c r="B53" s="459"/>
      <c r="C53" s="459"/>
      <c r="D53" s="459"/>
      <c r="E53" s="460"/>
      <c r="F53" s="349" t="s">
        <v>251</v>
      </c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295" t="str">
        <f>IF('4.'!AT315='4.'!BL$46,BM$14,IF('4.'!AT315='4.'!BM$46,BN$14,IF('4.'!AT315='4.'!BN$46,BO$14,"-")))</f>
        <v>-</v>
      </c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169"/>
      <c r="AT53" s="178"/>
      <c r="AU53" s="177" t="str">
        <f>IF(AND(AC52=BN$13,AC53=BN$14),1,IF(OR(AC52=BM$13,AC52=BO$13,AC53=BM$14,AC53=BO$14),0,"-"))</f>
        <v>-</v>
      </c>
      <c r="AV53" s="194"/>
      <c r="AW53" s="9"/>
      <c r="AX53" s="9"/>
      <c r="AY53" s="9"/>
      <c r="AZ53" s="9"/>
      <c r="BA53" s="3"/>
    </row>
    <row r="54" spans="1:53" ht="20.100000000000001" customHeight="1" x14ac:dyDescent="0.2">
      <c r="A54" s="334" t="s">
        <v>83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169"/>
      <c r="AT54" s="178"/>
      <c r="AU54" s="177"/>
      <c r="AV54" s="194"/>
      <c r="AW54" s="9"/>
      <c r="AX54" s="9"/>
      <c r="AY54" s="9"/>
      <c r="AZ54" s="9"/>
      <c r="BA54" s="3"/>
    </row>
    <row r="55" spans="1:53" ht="14.1" customHeight="1" x14ac:dyDescent="0.2">
      <c r="A55" s="313" t="s">
        <v>167</v>
      </c>
      <c r="B55" s="456"/>
      <c r="C55" s="456"/>
      <c r="D55" s="456"/>
      <c r="E55" s="457"/>
      <c r="F55" s="349" t="s">
        <v>623</v>
      </c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295" t="str">
        <f>IF('4.'!AT330='4.'!BL$46,BM$13,IF('4.'!AT330='4.'!BM$46,BN$13,IF('4.'!AT330='4.'!BN$46,BO$13,"-")))</f>
        <v>-</v>
      </c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169"/>
      <c r="AT55" s="178" t="str">
        <f>IF(AC55=BM$13,0,IF(AC55=BN$13,1,IF(AC55=BO$13,0,"-")))</f>
        <v>-</v>
      </c>
      <c r="AU55" s="177"/>
      <c r="AV55" s="194"/>
      <c r="AW55" s="9"/>
      <c r="AX55" s="9"/>
      <c r="AY55" s="9"/>
      <c r="AZ55" s="9"/>
      <c r="BA55" s="3"/>
    </row>
    <row r="56" spans="1:53" ht="14.1" customHeight="1" x14ac:dyDescent="0.2">
      <c r="A56" s="458"/>
      <c r="B56" s="459"/>
      <c r="C56" s="459"/>
      <c r="D56" s="459"/>
      <c r="E56" s="460"/>
      <c r="F56" s="349" t="s">
        <v>251</v>
      </c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295" t="str">
        <f>IF('4.'!AT331='4.'!BL$46,BM$14,IF('4.'!AT331='4.'!BM$46,BN$14,IF('4.'!AT331='4.'!BN$46,BO$14,"-")))</f>
        <v>-</v>
      </c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169"/>
      <c r="AT56" s="178"/>
      <c r="AU56" s="177" t="str">
        <f>IF(AND(AC55=BN$13,AC56=BN$14),1,IF(OR(AC55=BM$13,AC55=BO$13,AC56=BM$14,AC56=BO$14),0,"-"))</f>
        <v>-</v>
      </c>
      <c r="AV56" s="194"/>
      <c r="AW56" s="9"/>
      <c r="AX56" s="9"/>
      <c r="AY56" s="9"/>
      <c r="AZ56" s="9"/>
      <c r="BA56" s="3"/>
    </row>
    <row r="57" spans="1:53" ht="14.1" customHeight="1" x14ac:dyDescent="0.2">
      <c r="A57" s="313" t="s">
        <v>168</v>
      </c>
      <c r="B57" s="456"/>
      <c r="C57" s="456"/>
      <c r="D57" s="456"/>
      <c r="E57" s="457"/>
      <c r="F57" s="349" t="s">
        <v>623</v>
      </c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295" t="str">
        <f>IF('4.'!AT345='4.'!BL$46,BM$13,IF('4.'!AT345='4.'!BM$46,BN$13,IF('4.'!AT345='4.'!BN$46,BO$13,"-")))</f>
        <v>-</v>
      </c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169"/>
      <c r="AT57" s="178" t="str">
        <f>IF(AC57=BM$13,0,IF(AC57=BN$13,1,IF(AC57=BO$13,0,"-")))</f>
        <v>-</v>
      </c>
      <c r="AU57" s="177"/>
      <c r="AV57" s="194"/>
      <c r="AW57" s="9"/>
      <c r="AX57" s="9"/>
      <c r="AY57" s="9"/>
      <c r="AZ57" s="9"/>
      <c r="BA57" s="3"/>
    </row>
    <row r="58" spans="1:53" ht="14.1" customHeight="1" x14ac:dyDescent="0.2">
      <c r="A58" s="458"/>
      <c r="B58" s="459"/>
      <c r="C58" s="459"/>
      <c r="D58" s="459"/>
      <c r="E58" s="460"/>
      <c r="F58" s="349" t="s">
        <v>251</v>
      </c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411" t="str">
        <f>IF('4.'!AT346='4.'!BL$46,BM$14,IF('4.'!AT346='4.'!BM$46,BN$14,IF('4.'!AT346='4.'!BN$46,BO$14,"-")))</f>
        <v>-</v>
      </c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27"/>
      <c r="AS58" s="169"/>
      <c r="AT58" s="178"/>
      <c r="AU58" s="177" t="str">
        <f>IF(AND(AC57=BN$13,AC58=BN$14),1,IF(OR(AC57=BM$13,AC57=BO$13,AC58=BM$14,AC58=BO$14),0,"-"))</f>
        <v>-</v>
      </c>
      <c r="AV58" s="194"/>
      <c r="AW58" s="9"/>
      <c r="AX58" s="9"/>
      <c r="AY58" s="9"/>
      <c r="AZ58" s="9"/>
      <c r="BA58" s="3"/>
    </row>
    <row r="59" spans="1:53" ht="14.1" customHeight="1" x14ac:dyDescent="0.2">
      <c r="A59" s="313" t="s">
        <v>169</v>
      </c>
      <c r="B59" s="456"/>
      <c r="C59" s="456"/>
      <c r="D59" s="456"/>
      <c r="E59" s="457"/>
      <c r="F59" s="349" t="s">
        <v>623</v>
      </c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411" t="str">
        <f>IF('4.'!AT360='4.'!BL$46,BM$13,IF('4.'!AT360='4.'!BM$46,BN$13,IF('4.'!AT360='4.'!BN$46,BO$13,"-")))</f>
        <v>-</v>
      </c>
      <c r="AD59" s="412"/>
      <c r="AE59" s="412"/>
      <c r="AF59" s="412"/>
      <c r="AG59" s="412"/>
      <c r="AH59" s="412"/>
      <c r="AI59" s="412"/>
      <c r="AJ59" s="412"/>
      <c r="AK59" s="412"/>
      <c r="AL59" s="412"/>
      <c r="AM59" s="412"/>
      <c r="AN59" s="412"/>
      <c r="AO59" s="412"/>
      <c r="AP59" s="412"/>
      <c r="AQ59" s="412"/>
      <c r="AR59" s="427"/>
      <c r="AS59" s="169"/>
      <c r="AT59" s="178" t="str">
        <f>IF(AC59=BM$13,0,IF(AC59=BN$13,1,IF(AC59=BO$13,0,"-")))</f>
        <v>-</v>
      </c>
      <c r="AU59" s="177"/>
      <c r="AV59" s="194"/>
      <c r="AW59" s="9"/>
      <c r="AX59" s="9"/>
      <c r="AY59" s="9"/>
      <c r="AZ59" s="9"/>
      <c r="BA59" s="3"/>
    </row>
    <row r="60" spans="1:53" ht="14.1" customHeight="1" x14ac:dyDescent="0.2">
      <c r="A60" s="458"/>
      <c r="B60" s="459"/>
      <c r="C60" s="459"/>
      <c r="D60" s="459"/>
      <c r="E60" s="460"/>
      <c r="F60" s="349" t="s">
        <v>251</v>
      </c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295" t="str">
        <f>IF('4.'!AT361='4.'!BL$46,BM$14,IF('4.'!AT361='4.'!BM$46,BN$14,IF('4.'!AT361='4.'!BN$46,BO$14,"-")))</f>
        <v>-</v>
      </c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169"/>
      <c r="AT60" s="178"/>
      <c r="AU60" s="177" t="str">
        <f>IF(AND(AC59=BN$13,AC60=BN$14),1,IF(OR(AC59=BM$13,AC59=BO$13,AC60=BM$14,AC60=BO$14),0,"-"))</f>
        <v>-</v>
      </c>
      <c r="AV60" s="194"/>
      <c r="AW60" s="9"/>
      <c r="AX60" s="9"/>
      <c r="AY60" s="9"/>
      <c r="AZ60" s="9"/>
      <c r="BA60" s="3"/>
    </row>
    <row r="61" spans="1:53" ht="20.100000000000001" customHeight="1" x14ac:dyDescent="0.2">
      <c r="A61" s="334" t="s">
        <v>84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169"/>
      <c r="AT61" s="178"/>
      <c r="AU61" s="177"/>
      <c r="AV61" s="194"/>
      <c r="AW61" s="9"/>
      <c r="AX61" s="9"/>
      <c r="AY61" s="9"/>
      <c r="AZ61" s="9"/>
      <c r="BA61" s="3"/>
    </row>
    <row r="62" spans="1:53" ht="14.1" customHeight="1" x14ac:dyDescent="0.2">
      <c r="A62" s="313" t="s">
        <v>167</v>
      </c>
      <c r="B62" s="456"/>
      <c r="C62" s="456"/>
      <c r="D62" s="456"/>
      <c r="E62" s="457"/>
      <c r="F62" s="349" t="s">
        <v>623</v>
      </c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295" t="str">
        <f>IF('4.'!AT376='4.'!BL$46,BM$13,IF('4.'!AT376='4.'!BM$46,BN$13,IF('4.'!AT376='4.'!BN$46,BO$13,"-")))</f>
        <v>-</v>
      </c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169"/>
      <c r="AT62" s="178" t="str">
        <f>IF(AC62=BM$13,0,IF(AC62=BN$13,1,IF(AC62=BO$13,0,"-")))</f>
        <v>-</v>
      </c>
      <c r="AU62" s="177"/>
      <c r="AV62" s="194"/>
      <c r="AW62" s="9"/>
      <c r="AX62" s="9"/>
      <c r="AY62" s="9"/>
      <c r="AZ62" s="9"/>
      <c r="BA62" s="3"/>
    </row>
    <row r="63" spans="1:53" ht="14.1" customHeight="1" x14ac:dyDescent="0.2">
      <c r="A63" s="458"/>
      <c r="B63" s="459"/>
      <c r="C63" s="459"/>
      <c r="D63" s="459"/>
      <c r="E63" s="460"/>
      <c r="F63" s="349" t="s">
        <v>251</v>
      </c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295" t="str">
        <f>IF('4.'!AT377='4.'!BL$46,BM$14,IF('4.'!AT377='4.'!BM$46,BN$14,IF('4.'!AT377='4.'!BN$46,BO$14,"-")))</f>
        <v>-</v>
      </c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169"/>
      <c r="AT63" s="178"/>
      <c r="AU63" s="177" t="str">
        <f>IF(AND(AC62=BN$13,AC63=BN$14),1,IF(OR(AC62=BM$13,AC62=BO$13,AC63=BM$14,AC63=BO$14),0,"-"))</f>
        <v>-</v>
      </c>
      <c r="AV63" s="194"/>
      <c r="AW63" s="9"/>
      <c r="AX63" s="9"/>
      <c r="AY63" s="9"/>
      <c r="AZ63" s="9"/>
      <c r="BA63" s="3"/>
    </row>
    <row r="64" spans="1:53" ht="14.1" customHeight="1" x14ac:dyDescent="0.2">
      <c r="A64" s="313" t="s">
        <v>168</v>
      </c>
      <c r="B64" s="456"/>
      <c r="C64" s="456"/>
      <c r="D64" s="456"/>
      <c r="E64" s="457"/>
      <c r="F64" s="349" t="s">
        <v>623</v>
      </c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295" t="str">
        <f>IF('4.'!AT391='4.'!BL$46,BM$13,IF('4.'!AT391='4.'!BM$46,BN$13,IF('4.'!AT391='4.'!BN$46,BO$13,"-")))</f>
        <v>-</v>
      </c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169"/>
      <c r="AT64" s="178" t="str">
        <f>IF(AC64=BM$13,0,IF(AC64=BN$13,1,IF(AC64=BO$13,0,"-")))</f>
        <v>-</v>
      </c>
      <c r="AU64" s="177"/>
      <c r="AV64" s="194"/>
      <c r="AW64" s="9"/>
      <c r="AX64" s="9"/>
      <c r="AY64" s="9"/>
      <c r="AZ64" s="9"/>
      <c r="BA64" s="3"/>
    </row>
    <row r="65" spans="1:53" ht="14.1" customHeight="1" x14ac:dyDescent="0.2">
      <c r="A65" s="458"/>
      <c r="B65" s="459"/>
      <c r="C65" s="459"/>
      <c r="D65" s="459"/>
      <c r="E65" s="460"/>
      <c r="F65" s="349" t="s">
        <v>251</v>
      </c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295" t="str">
        <f>IF('4.'!AT392='4.'!BL$46,BM$14,IF('4.'!AT392='4.'!BM$46,BN$14,IF('4.'!AT392='4.'!BN$46,BO$14,"-")))</f>
        <v>-</v>
      </c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169"/>
      <c r="AT65" s="178"/>
      <c r="AU65" s="177" t="str">
        <f>IF(AND(AC64=BN$13,AC65=BN$14),1,IF(OR(AC64=BM$13,AC64=BO$13,AC65=BM$14,AC65=BO$14),0,"-"))</f>
        <v>-</v>
      </c>
      <c r="AV65" s="194"/>
      <c r="AW65" s="9"/>
      <c r="AX65" s="9"/>
      <c r="AY65" s="9"/>
      <c r="AZ65" s="9"/>
      <c r="BA65" s="3"/>
    </row>
    <row r="66" spans="1:53" ht="14.1" customHeight="1" x14ac:dyDescent="0.2">
      <c r="A66" s="295" t="s">
        <v>169</v>
      </c>
      <c r="B66" s="463"/>
      <c r="C66" s="463"/>
      <c r="D66" s="463"/>
      <c r="E66" s="463"/>
      <c r="F66" s="461" t="s">
        <v>623</v>
      </c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295" t="str">
        <f>IF('4.'!AT406='4.'!BL$46,BM$13,IF('4.'!AT406='4.'!BM$46,BN$13,IF('4.'!AT406='4.'!BN$46,BO$13,"-")))</f>
        <v>-</v>
      </c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169"/>
      <c r="AT66" s="178" t="str">
        <f>IF(AC66=BM$13,0,IF(AC66=BN$13,1,IF(AC66=BO$13,0,"-")))</f>
        <v>-</v>
      </c>
      <c r="AU66" s="177"/>
      <c r="AV66" s="194"/>
      <c r="AW66" s="9"/>
      <c r="AX66" s="9"/>
      <c r="AY66" s="9"/>
      <c r="AZ66" s="9"/>
      <c r="BA66" s="3"/>
    </row>
    <row r="67" spans="1:53" ht="14.1" customHeight="1" x14ac:dyDescent="0.2">
      <c r="A67" s="463"/>
      <c r="B67" s="463"/>
      <c r="C67" s="463"/>
      <c r="D67" s="463"/>
      <c r="E67" s="463"/>
      <c r="F67" s="461" t="s">
        <v>251</v>
      </c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295" t="str">
        <f>IF('4.'!AT407='4.'!BL$46,BM$14,IF('4.'!AT407='4.'!BM$46,BN$14,IF('4.'!AT407='4.'!BN$46,BO$14,"-")))</f>
        <v>-</v>
      </c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169"/>
      <c r="AT67" s="178"/>
      <c r="AU67" s="177" t="str">
        <f>IF(AND(AC66=BN$13,AC67=BN$14),1,IF(OR(AC66=BM$13,AC66=BO$13,AC67=BM$14,AC67=BO$14),0,"-"))</f>
        <v>-</v>
      </c>
      <c r="AV67" s="194"/>
      <c r="AW67" s="9"/>
      <c r="AX67" s="9"/>
      <c r="AY67" s="9"/>
      <c r="AZ67" s="9"/>
      <c r="BA67" s="3"/>
    </row>
    <row r="68" spans="1:53" ht="20.100000000000001" customHeight="1" x14ac:dyDescent="0.2">
      <c r="A68" s="334" t="s">
        <v>85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169"/>
      <c r="AT68" s="178"/>
      <c r="AU68" s="177"/>
      <c r="AV68" s="194"/>
      <c r="AW68" s="9"/>
      <c r="AX68" s="9"/>
      <c r="AY68" s="9"/>
      <c r="AZ68" s="9"/>
      <c r="BA68" s="3"/>
    </row>
    <row r="69" spans="1:53" ht="14.1" customHeight="1" x14ac:dyDescent="0.2">
      <c r="A69" s="313" t="s">
        <v>167</v>
      </c>
      <c r="B69" s="456"/>
      <c r="C69" s="456"/>
      <c r="D69" s="456"/>
      <c r="E69" s="457"/>
      <c r="F69" s="349" t="s">
        <v>623</v>
      </c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295" t="str">
        <f>IF('4.'!AT422='4.'!BL$46,BM$13,IF('4.'!AT422='4.'!BM$46,BN$13,IF('4.'!AT422='4.'!BN$46,BO$13,"-")))</f>
        <v>-</v>
      </c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169"/>
      <c r="AT69" s="178" t="str">
        <f>IF(AC69=BM$13,0,IF(AC69=BN$13,1,IF(AC69=BO$13,0,"-")))</f>
        <v>-</v>
      </c>
      <c r="AU69" s="177"/>
      <c r="AV69" s="194"/>
      <c r="AW69" s="9"/>
      <c r="AX69" s="9"/>
      <c r="AY69" s="9"/>
      <c r="AZ69" s="9"/>
      <c r="BA69" s="3"/>
    </row>
    <row r="70" spans="1:53" ht="14.1" customHeight="1" x14ac:dyDescent="0.2">
      <c r="A70" s="458"/>
      <c r="B70" s="459"/>
      <c r="C70" s="459"/>
      <c r="D70" s="459"/>
      <c r="E70" s="460"/>
      <c r="F70" s="349" t="s">
        <v>251</v>
      </c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295" t="str">
        <f>IF('4.'!AT423='4.'!BL$46,BM$14,IF('4.'!AT423='4.'!BM$46,BN$14,IF('4.'!AT423='4.'!BN$46,BO$14,"-")))</f>
        <v>-</v>
      </c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169"/>
      <c r="AT70" s="178"/>
      <c r="AU70" s="177" t="str">
        <f>IF(AND(AC69=BN$13,AC70=BN$14),1,IF(OR(AC69=BM$13,AC69=BO$13,AC70=BM$14,AC70=BO$14),0,"-"))</f>
        <v>-</v>
      </c>
      <c r="AV70" s="194"/>
      <c r="AW70" s="9"/>
      <c r="AX70" s="9"/>
      <c r="AY70" s="9"/>
      <c r="AZ70" s="9"/>
      <c r="BA70" s="3"/>
    </row>
    <row r="71" spans="1:53" ht="14.1" customHeight="1" x14ac:dyDescent="0.2">
      <c r="A71" s="313" t="s">
        <v>168</v>
      </c>
      <c r="B71" s="456"/>
      <c r="C71" s="456"/>
      <c r="D71" s="456"/>
      <c r="E71" s="457"/>
      <c r="F71" s="349" t="s">
        <v>623</v>
      </c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295" t="str">
        <f>IF('4.'!AT437='4.'!BL$46,BM$13,IF('4.'!AT437='4.'!BM$46,BN$13,IF('4.'!AT437='4.'!BN$46,BO$13,"-")))</f>
        <v>-</v>
      </c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169"/>
      <c r="AT71" s="178" t="str">
        <f>IF(AC71=BM$13,0,IF(AC71=BN$13,1,IF(AC71=BO$13,0,"-")))</f>
        <v>-</v>
      </c>
      <c r="AU71" s="177"/>
      <c r="AV71" s="194"/>
      <c r="AW71" s="9"/>
      <c r="AX71" s="9"/>
      <c r="AY71" s="9"/>
      <c r="AZ71" s="9"/>
      <c r="BA71" s="3"/>
    </row>
    <row r="72" spans="1:53" ht="14.1" customHeight="1" x14ac:dyDescent="0.2">
      <c r="A72" s="458"/>
      <c r="B72" s="459"/>
      <c r="C72" s="459"/>
      <c r="D72" s="459"/>
      <c r="E72" s="460"/>
      <c r="F72" s="349" t="s">
        <v>251</v>
      </c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295" t="str">
        <f>IF('4.'!AT438='4.'!BL$46,BM$14,IF('4.'!AT438='4.'!BM$46,BN$14,IF('4.'!AT438='4.'!BN$46,BO$14,"-")))</f>
        <v>-</v>
      </c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169"/>
      <c r="AT72" s="178"/>
      <c r="AU72" s="177" t="str">
        <f>IF(AND(AC71=BN$13,AC72=BN$14),1,IF(OR(AC71=BM$13,AC71=BO$13,AC72=BM$14,AC72=BO$14),0,"-"))</f>
        <v>-</v>
      </c>
      <c r="AV72" s="194"/>
      <c r="AW72" s="9"/>
      <c r="AX72" s="9"/>
      <c r="AY72" s="9"/>
      <c r="AZ72" s="9"/>
      <c r="BA72" s="3"/>
    </row>
    <row r="73" spans="1:53" ht="14.1" customHeight="1" x14ac:dyDescent="0.2">
      <c r="A73" s="313" t="s">
        <v>169</v>
      </c>
      <c r="B73" s="456"/>
      <c r="C73" s="456"/>
      <c r="D73" s="456"/>
      <c r="E73" s="457"/>
      <c r="F73" s="349" t="s">
        <v>623</v>
      </c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295" t="str">
        <f>IF('4.'!AT452='4.'!BL$46,BM$13,IF('4.'!AT452='4.'!BM$46,BN$13,IF('4.'!AT452='4.'!BN$46,BO$13,"-")))</f>
        <v>-</v>
      </c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169"/>
      <c r="AT73" s="178" t="str">
        <f>IF(AC73=BM$13,0,IF(AC73=BN$13,1,IF(AC73=BO$13,0,"-")))</f>
        <v>-</v>
      </c>
      <c r="AU73" s="177"/>
      <c r="AV73" s="194"/>
      <c r="AW73" s="9"/>
      <c r="AX73" s="9"/>
      <c r="AY73" s="9"/>
      <c r="AZ73" s="9"/>
      <c r="BA73" s="3"/>
    </row>
    <row r="74" spans="1:53" ht="14.1" customHeight="1" x14ac:dyDescent="0.2">
      <c r="A74" s="458"/>
      <c r="B74" s="459"/>
      <c r="C74" s="459"/>
      <c r="D74" s="459"/>
      <c r="E74" s="460"/>
      <c r="F74" s="349" t="s">
        <v>251</v>
      </c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295" t="str">
        <f>IF('4.'!AT453='4.'!BL$46,BM$14,IF('4.'!AT453='4.'!BM$46,BN$14,IF('4.'!AT453='4.'!BN$46,BO$14,"-")))</f>
        <v>-</v>
      </c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169"/>
      <c r="AT74" s="178"/>
      <c r="AU74" s="177" t="str">
        <f>IF(AND(AC73=BN$13,AC74=BN$14),1,IF(OR(AC73=BM$13,AC73=BO$13,AC74=BM$14,AC74=BO$14),0,"-"))</f>
        <v>-</v>
      </c>
      <c r="AV74" s="194"/>
      <c r="AW74" s="9"/>
      <c r="AX74" s="9"/>
      <c r="AY74" s="9"/>
      <c r="AZ74" s="9"/>
      <c r="BA74" s="3"/>
    </row>
    <row r="75" spans="1:53" ht="20.100000000000001" customHeight="1" x14ac:dyDescent="0.2">
      <c r="A75" s="334" t="s">
        <v>86</v>
      </c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169"/>
      <c r="AT75" s="178"/>
      <c r="AU75" s="177"/>
      <c r="AV75" s="194"/>
      <c r="AW75" s="9"/>
      <c r="AX75" s="9"/>
      <c r="AY75" s="9"/>
      <c r="AZ75" s="9"/>
      <c r="BA75" s="3"/>
    </row>
    <row r="76" spans="1:53" ht="14.1" customHeight="1" x14ac:dyDescent="0.2">
      <c r="A76" s="313" t="s">
        <v>167</v>
      </c>
      <c r="B76" s="456"/>
      <c r="C76" s="456"/>
      <c r="D76" s="456"/>
      <c r="E76" s="457"/>
      <c r="F76" s="349" t="s">
        <v>623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295" t="str">
        <f>IF('4.'!AT468='4.'!BL$46,BM$13,IF('4.'!AT468='4.'!BM$46,BN$13,IF('4.'!AT468='4.'!BN$46,BO$13,"-")))</f>
        <v>-</v>
      </c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169"/>
      <c r="AT76" s="178" t="str">
        <f>IF(AC76=BM$13,0,IF(AC76=BN$13,1,IF(AC76=BO$13,0,"-")))</f>
        <v>-</v>
      </c>
      <c r="AU76" s="177"/>
      <c r="AV76" s="194"/>
      <c r="AW76" s="9"/>
      <c r="AX76" s="9"/>
      <c r="AY76" s="9"/>
      <c r="AZ76" s="9"/>
      <c r="BA76" s="3"/>
    </row>
    <row r="77" spans="1:53" ht="14.1" customHeight="1" x14ac:dyDescent="0.2">
      <c r="A77" s="458"/>
      <c r="B77" s="459"/>
      <c r="C77" s="459"/>
      <c r="D77" s="459"/>
      <c r="E77" s="460"/>
      <c r="F77" s="349" t="s">
        <v>251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295" t="str">
        <f>IF('4.'!AT469='4.'!BL$46,BM$14,IF('4.'!AT469='4.'!BM$46,BN$14,IF('4.'!AT469='4.'!BN$46,BO$14,"-")))</f>
        <v>-</v>
      </c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169"/>
      <c r="AT77" s="178"/>
      <c r="AU77" s="177" t="str">
        <f>IF(AND(AC76=BN$13,AC77=BN$14),1,IF(OR(AC76=BM$13,AC76=BO$13,AC77=BM$14,AC77=BO$14),0,"-"))</f>
        <v>-</v>
      </c>
      <c r="AV77" s="194"/>
      <c r="AW77" s="9"/>
      <c r="AX77" s="9"/>
      <c r="AY77" s="9"/>
      <c r="AZ77" s="9"/>
      <c r="BA77" s="3"/>
    </row>
    <row r="78" spans="1:53" ht="14.1" customHeight="1" x14ac:dyDescent="0.2">
      <c r="A78" s="313" t="s">
        <v>168</v>
      </c>
      <c r="B78" s="456"/>
      <c r="C78" s="456"/>
      <c r="D78" s="456"/>
      <c r="E78" s="457"/>
      <c r="F78" s="349" t="s">
        <v>623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295" t="str">
        <f>IF('4.'!AT483='4.'!BL$46,BM$13,IF('4.'!AT483='4.'!BM$46,BN$13,IF('4.'!AT483='4.'!BN$46,BO$13,"-")))</f>
        <v>-</v>
      </c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169"/>
      <c r="AT78" s="178" t="str">
        <f>IF(AC78=BM$13,0,IF(AC78=BN$13,1,IF(AC78=BO$13,0,"-")))</f>
        <v>-</v>
      </c>
      <c r="AU78" s="177"/>
      <c r="AV78" s="194"/>
      <c r="AW78" s="9"/>
      <c r="AX78" s="9"/>
      <c r="AY78" s="9"/>
      <c r="AZ78" s="9"/>
      <c r="BA78" s="3"/>
    </row>
    <row r="79" spans="1:53" ht="14.1" customHeight="1" x14ac:dyDescent="0.2">
      <c r="A79" s="458"/>
      <c r="B79" s="459"/>
      <c r="C79" s="459"/>
      <c r="D79" s="459"/>
      <c r="E79" s="460"/>
      <c r="F79" s="349" t="s">
        <v>251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295" t="str">
        <f>IF('4.'!AT484='4.'!BL$46,BM$14,IF('4.'!AT484='4.'!BM$46,BN$14,IF('4.'!AT484='4.'!BN$46,BO$14,"-")))</f>
        <v>-</v>
      </c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169"/>
      <c r="AT79" s="178"/>
      <c r="AU79" s="177" t="str">
        <f>IF(AND(AC78=BN$13,AC79=BN$14),1,IF(OR(AC78=BM$13,AC78=BO$13,AC79=BM$14,AC79=BO$14),0,"-"))</f>
        <v>-</v>
      </c>
      <c r="AV79" s="194"/>
      <c r="AW79" s="9"/>
      <c r="AX79" s="9"/>
      <c r="AY79" s="9"/>
      <c r="AZ79" s="9"/>
      <c r="BA79" s="3"/>
    </row>
    <row r="80" spans="1:53" ht="14.1" customHeight="1" x14ac:dyDescent="0.2">
      <c r="A80" s="313" t="s">
        <v>169</v>
      </c>
      <c r="B80" s="456"/>
      <c r="C80" s="456"/>
      <c r="D80" s="456"/>
      <c r="E80" s="457"/>
      <c r="F80" s="349" t="s">
        <v>623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295" t="str">
        <f>IF('4.'!AT498='4.'!BL$46,BM$13,IF('4.'!AT498='4.'!BM$46,BN$13,IF('4.'!AT498='4.'!BN$46,BO$13,"-")))</f>
        <v>-</v>
      </c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169"/>
      <c r="AT80" s="178" t="str">
        <f>IF(AC80=BM$13,0,IF(AC80=BN$13,1,IF(AC80=BO$13,0,"-")))</f>
        <v>-</v>
      </c>
      <c r="AU80" s="177"/>
      <c r="AV80" s="194"/>
      <c r="AW80" s="9"/>
      <c r="AX80" s="9"/>
      <c r="AY80" s="9"/>
      <c r="AZ80" s="9"/>
      <c r="BA80" s="3"/>
    </row>
    <row r="81" spans="1:67" ht="14.1" customHeight="1" x14ac:dyDescent="0.2">
      <c r="A81" s="458"/>
      <c r="B81" s="459"/>
      <c r="C81" s="459"/>
      <c r="D81" s="459"/>
      <c r="E81" s="460"/>
      <c r="F81" s="349" t="s">
        <v>251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295" t="str">
        <f>IF('4.'!AT499='4.'!BL$46,BM$14,IF('4.'!AT499='4.'!BM$46,BN$14,IF('4.'!AT499='4.'!BN$46,BO$14,"-")))</f>
        <v>-</v>
      </c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169"/>
      <c r="AT81" s="178"/>
      <c r="AU81" s="177" t="str">
        <f>IF(AND(AC80=BN$13,AC81=BN$14),1,IF(OR(AC80=BM$13,AC80=BO$13,AC81=BM$14,AC81=BO$14),0,"-"))</f>
        <v>-</v>
      </c>
      <c r="AV81" s="194"/>
      <c r="AW81" s="9"/>
      <c r="AX81" s="9"/>
      <c r="AY81" s="9"/>
      <c r="AZ81" s="9"/>
      <c r="BA81" s="3"/>
    </row>
    <row r="82" spans="1:67" ht="20.100000000000001" customHeight="1" x14ac:dyDescent="0.2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76"/>
      <c r="AT82" s="145"/>
      <c r="AU82" s="146"/>
      <c r="AV82" s="192"/>
      <c r="AW82" s="92"/>
      <c r="AX82" s="92"/>
      <c r="AY82" s="92"/>
      <c r="AZ82" s="92"/>
      <c r="BA82" s="152"/>
    </row>
    <row r="83" spans="1:67" ht="20.100000000000001" customHeigh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76"/>
      <c r="AT83" s="146">
        <f>SUM(AT13:AT81)</f>
        <v>0</v>
      </c>
      <c r="AU83" s="146">
        <f>SUM(AU13:AU81)</f>
        <v>0</v>
      </c>
      <c r="AV83" s="192"/>
      <c r="AW83" s="92"/>
      <c r="AX83" s="92"/>
      <c r="AY83" s="92"/>
      <c r="AZ83" s="92"/>
      <c r="BA83" s="152"/>
    </row>
    <row r="84" spans="1:67" ht="20.100000000000001" customHeight="1" x14ac:dyDescent="0.2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227"/>
      <c r="AV84" s="6"/>
      <c r="AW84" s="6"/>
    </row>
    <row r="85" spans="1:67" ht="20.100000000000001" customHeight="1" x14ac:dyDescent="0.2">
      <c r="A85" s="465" t="s">
        <v>549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7"/>
      <c r="AS85" s="226"/>
      <c r="AV85" s="6"/>
      <c r="AW85" s="6"/>
    </row>
    <row r="86" spans="1:67" ht="20.100000000000001" customHeight="1" x14ac:dyDescent="0.2">
      <c r="A86" s="465" t="str">
        <f>'5.'!D6</f>
        <v>töltse ki a 4.1. sz. mezőt</v>
      </c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7"/>
      <c r="AS86" s="226"/>
      <c r="AV86" s="6"/>
      <c r="AW86" s="6"/>
    </row>
    <row r="87" spans="1:67" ht="20.100000000000001" customHeight="1" x14ac:dyDescent="0.2">
      <c r="A87" s="334" t="s">
        <v>145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169"/>
      <c r="AT87" s="146" t="s">
        <v>622</v>
      </c>
      <c r="AU87" s="146" t="s">
        <v>204</v>
      </c>
      <c r="AV87" s="192"/>
      <c r="AW87" s="92"/>
      <c r="AX87" s="92"/>
      <c r="AY87" s="92"/>
      <c r="AZ87" s="92"/>
      <c r="BA87" s="3"/>
    </row>
    <row r="88" spans="1:67" ht="14.1" customHeight="1" x14ac:dyDescent="0.2">
      <c r="A88" s="295" t="s">
        <v>167</v>
      </c>
      <c r="B88" s="463"/>
      <c r="C88" s="463"/>
      <c r="D88" s="463"/>
      <c r="E88" s="463"/>
      <c r="F88" s="349" t="s">
        <v>623</v>
      </c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411" t="str">
        <f>IF('5.'!AT54='5.'!BL$46,BM$13,IF('5.'!AT54='5.'!BM$46,BN$13,IF('5.'!AT54='5.'!BN$46,BO$13,"-")))</f>
        <v>-</v>
      </c>
      <c r="AD88" s="412"/>
      <c r="AE88" s="412"/>
      <c r="AF88" s="412"/>
      <c r="AG88" s="412"/>
      <c r="AH88" s="412"/>
      <c r="AI88" s="412"/>
      <c r="AJ88" s="412"/>
      <c r="AK88" s="412"/>
      <c r="AL88" s="412"/>
      <c r="AM88" s="412"/>
      <c r="AN88" s="412"/>
      <c r="AO88" s="412"/>
      <c r="AP88" s="412"/>
      <c r="AQ88" s="412"/>
      <c r="AR88" s="427"/>
      <c r="AS88" s="169"/>
      <c r="AT88" s="178" t="str">
        <f>IF(AC88=BM$13,0,IF(AC88=BN$13,1,IF(AC88=BO$13,0,"-")))</f>
        <v>-</v>
      </c>
      <c r="AU88" s="177"/>
      <c r="AV88" s="194"/>
      <c r="AW88" s="9"/>
      <c r="AX88" s="9"/>
      <c r="AY88" s="9"/>
      <c r="AZ88" s="9"/>
      <c r="BA88" s="3"/>
      <c r="BM88" s="1" t="s">
        <v>73</v>
      </c>
      <c r="BN88" s="1" t="s">
        <v>74</v>
      </c>
      <c r="BO88" s="1" t="s">
        <v>75</v>
      </c>
    </row>
    <row r="89" spans="1:67" ht="14.1" customHeight="1" x14ac:dyDescent="0.2">
      <c r="A89" s="463"/>
      <c r="B89" s="463"/>
      <c r="C89" s="463"/>
      <c r="D89" s="463"/>
      <c r="E89" s="463"/>
      <c r="F89" s="349" t="s">
        <v>251</v>
      </c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295" t="str">
        <f>IF('5.'!AT55='5.'!BL$46,BM$14,IF('5.'!AT55='5.'!BM$46,BN$14,IF('5.'!AT55='5.'!BN$46,BO$14,"-")))</f>
        <v>-</v>
      </c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169"/>
      <c r="AT89" s="178"/>
      <c r="AU89" s="177" t="str">
        <f>IF(AND(AC88=BN$13,AC89=BN$14),1,IF(OR(AC88=BM$13,AC88=BO$13,AC89=BM$14,AC89=BO$14),0,"-"))</f>
        <v>-</v>
      </c>
      <c r="AV89" s="194"/>
      <c r="AW89" s="9"/>
      <c r="AX89" s="9"/>
      <c r="AY89" s="9"/>
      <c r="AZ89" s="9"/>
      <c r="BA89" s="3"/>
      <c r="BM89" s="1" t="s">
        <v>76</v>
      </c>
      <c r="BN89" s="1" t="s">
        <v>77</v>
      </c>
      <c r="BO89" s="1" t="s">
        <v>75</v>
      </c>
    </row>
    <row r="90" spans="1:67" ht="14.1" customHeight="1" x14ac:dyDescent="0.2">
      <c r="A90" s="295" t="s">
        <v>168</v>
      </c>
      <c r="B90" s="463"/>
      <c r="C90" s="463"/>
      <c r="D90" s="463"/>
      <c r="E90" s="463"/>
      <c r="F90" s="349" t="s">
        <v>623</v>
      </c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295" t="str">
        <f>IF('5.'!AT69='5.'!BL$46,BM$13,IF('5.'!AT69='5.'!BM$46,BN$13,IF('5.'!AT69='5.'!BN$46,BO$13,"-")))</f>
        <v>-</v>
      </c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169"/>
      <c r="AT90" s="178" t="str">
        <f>IF(AC90=BM$13,0,IF(AC90=BN$13,1,IF(AC90=BO$13,0,"-")))</f>
        <v>-</v>
      </c>
      <c r="AU90" s="177"/>
      <c r="AV90" s="194"/>
      <c r="AW90" s="9"/>
      <c r="AX90" s="9"/>
      <c r="AY90" s="9"/>
      <c r="AZ90" s="9"/>
      <c r="BA90" s="3"/>
    </row>
    <row r="91" spans="1:67" ht="14.1" customHeight="1" x14ac:dyDescent="0.2">
      <c r="A91" s="463"/>
      <c r="B91" s="463"/>
      <c r="C91" s="463"/>
      <c r="D91" s="463"/>
      <c r="E91" s="463"/>
      <c r="F91" s="349" t="s">
        <v>251</v>
      </c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295" t="str">
        <f>IF('5.'!AT70='5.'!BL$46,BM$14,IF('5.'!AT70='5.'!BM$46,BN$14,IF('5.'!AT70='5.'!BN$46,BO$14,"-")))</f>
        <v>-</v>
      </c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169"/>
      <c r="AT91" s="178"/>
      <c r="AU91" s="177" t="str">
        <f>IF(AND(AC90=BN$13,AC91=BN$14),1,IF(OR(AC90=BM$13,AC90=BO$13,AC91=BM$14,AC91=BO$14),0,"-"))</f>
        <v>-</v>
      </c>
      <c r="AV91" s="194"/>
      <c r="AW91" s="9"/>
      <c r="AX91" s="9"/>
      <c r="AY91" s="9"/>
      <c r="AZ91" s="9"/>
      <c r="BA91" s="3"/>
    </row>
    <row r="92" spans="1:67" ht="14.1" customHeight="1" x14ac:dyDescent="0.2">
      <c r="A92" s="295" t="s">
        <v>169</v>
      </c>
      <c r="B92" s="463"/>
      <c r="C92" s="463"/>
      <c r="D92" s="463"/>
      <c r="E92" s="463"/>
      <c r="F92" s="349" t="s">
        <v>623</v>
      </c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295" t="str">
        <f>IF('5.'!AT84='5.'!BL$46,BM$13,IF('5.'!AT84='5.'!BM$46,BN$13,IF('5.'!AT84='5.'!BN$46,BO$13,"-")))</f>
        <v>-</v>
      </c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169"/>
      <c r="AT92" s="178" t="str">
        <f>IF(AC92=BM$13,0,IF(AC92=BN$13,1,IF(AC92=BO$13,0,"-")))</f>
        <v>-</v>
      </c>
      <c r="AU92" s="177"/>
      <c r="AV92" s="194"/>
      <c r="AW92" s="9"/>
      <c r="AX92" s="9"/>
      <c r="AY92" s="9"/>
      <c r="AZ92" s="9"/>
      <c r="BA92" s="3"/>
    </row>
    <row r="93" spans="1:67" ht="14.1" customHeight="1" x14ac:dyDescent="0.2">
      <c r="A93" s="463"/>
      <c r="B93" s="463"/>
      <c r="C93" s="463"/>
      <c r="D93" s="463"/>
      <c r="E93" s="463"/>
      <c r="F93" s="349" t="s">
        <v>251</v>
      </c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295" t="str">
        <f>IF('5.'!AT85='5.'!BL$46,BM$14,IF('5.'!AT85='5.'!BM$46,BN$14,IF('5.'!AT85='5.'!BN$46,BO$14,"-")))</f>
        <v>-</v>
      </c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169"/>
      <c r="AT93" s="178"/>
      <c r="AU93" s="177" t="str">
        <f>IF(AND(AC92=BN$13,AC93=BN$14),1,IF(OR(AC92=BM$13,AC92=BO$13,AC93=BM$14,AC93=BO$14),0,"-"))</f>
        <v>-</v>
      </c>
      <c r="AV93" s="194"/>
      <c r="AW93" s="9"/>
      <c r="AX93" s="9"/>
      <c r="AY93" s="9"/>
      <c r="AZ93" s="9"/>
      <c r="BA93" s="3"/>
    </row>
    <row r="94" spans="1:67" ht="20.100000000000001" customHeight="1" x14ac:dyDescent="0.2">
      <c r="A94" s="334" t="s">
        <v>78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169"/>
      <c r="AT94" s="178"/>
      <c r="AU94" s="177"/>
      <c r="AV94" s="194"/>
      <c r="AW94" s="9"/>
      <c r="AX94" s="9"/>
      <c r="AY94" s="9"/>
      <c r="AZ94" s="9"/>
      <c r="BA94" s="3"/>
    </row>
    <row r="95" spans="1:67" ht="14.1" customHeight="1" x14ac:dyDescent="0.2">
      <c r="A95" s="313" t="s">
        <v>167</v>
      </c>
      <c r="B95" s="456"/>
      <c r="C95" s="456"/>
      <c r="D95" s="456"/>
      <c r="E95" s="457"/>
      <c r="F95" s="349" t="s">
        <v>623</v>
      </c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295" t="str">
        <f>IF('5.'!AT100='5.'!BL$46,BM$13,IF('5.'!AT100='5.'!BM$46,BN$13,IF('5.'!AT100='5.'!BN$46,BO$13,"-")))</f>
        <v>-</v>
      </c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169"/>
      <c r="AT95" s="178" t="str">
        <f>IF(AC95=BM$13,0,IF(AC95=BN$13,1,IF(AC95=BO$13,0,"-")))</f>
        <v>-</v>
      </c>
      <c r="AU95" s="177"/>
      <c r="AV95" s="194"/>
      <c r="AW95" s="9"/>
      <c r="AX95" s="9"/>
      <c r="AY95" s="9"/>
      <c r="AZ95" s="9"/>
      <c r="BA95" s="3"/>
    </row>
    <row r="96" spans="1:67" ht="14.1" customHeight="1" x14ac:dyDescent="0.2">
      <c r="A96" s="458"/>
      <c r="B96" s="459"/>
      <c r="C96" s="459"/>
      <c r="D96" s="459"/>
      <c r="E96" s="460"/>
      <c r="F96" s="349" t="s">
        <v>251</v>
      </c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295" t="str">
        <f>IF('5.'!AT101='5.'!BL$46,BM$14,IF('5.'!AT101='5.'!BM$46,BN$14,IF('5.'!AT101='5.'!BN$46,BO$14,"-")))</f>
        <v>-</v>
      </c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169"/>
      <c r="AT96" s="178"/>
      <c r="AU96" s="177" t="str">
        <f>IF(AND(AC95=BN$13,AC96=BN$14),1,IF(OR(AC95=BM$13,AC95=BO$13,AC96=BM$14,AC96=BO$14),0,"-"))</f>
        <v>-</v>
      </c>
      <c r="AV96" s="194"/>
      <c r="AW96" s="9"/>
      <c r="AX96" s="9"/>
      <c r="AY96" s="9"/>
      <c r="AZ96" s="9"/>
      <c r="BA96" s="3"/>
    </row>
    <row r="97" spans="1:53" ht="14.1" customHeight="1" x14ac:dyDescent="0.2">
      <c r="A97" s="313" t="s">
        <v>168</v>
      </c>
      <c r="B97" s="456"/>
      <c r="C97" s="456"/>
      <c r="D97" s="456"/>
      <c r="E97" s="457"/>
      <c r="F97" s="349" t="s">
        <v>623</v>
      </c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295" t="str">
        <f>IF('5.'!AT115='5.'!BL$46,BM$13,IF('5.'!AT115='5.'!BM$46,BN$13,IF('5.'!AT115='5.'!BN$46,BO$13,"-")))</f>
        <v>-</v>
      </c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169"/>
      <c r="AT97" s="178" t="str">
        <f>IF(AC97=BM$13,0,IF(AC97=BN$13,1,IF(AC97=BO$13,0,"-")))</f>
        <v>-</v>
      </c>
      <c r="AU97" s="177"/>
      <c r="AV97" s="194"/>
      <c r="AW97" s="9"/>
      <c r="AX97" s="9"/>
      <c r="AY97" s="9"/>
      <c r="AZ97" s="9"/>
      <c r="BA97" s="3"/>
    </row>
    <row r="98" spans="1:53" ht="14.1" customHeight="1" x14ac:dyDescent="0.2">
      <c r="A98" s="458"/>
      <c r="B98" s="459"/>
      <c r="C98" s="459"/>
      <c r="D98" s="459"/>
      <c r="E98" s="460"/>
      <c r="F98" s="349" t="s">
        <v>251</v>
      </c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295" t="str">
        <f>IF('5.'!AT116='5.'!BL$46,BM$14,IF('5.'!AT116='5.'!BM$46,BN$14,IF('5.'!AT116='5.'!BN$46,BO$14,"-")))</f>
        <v>-</v>
      </c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169"/>
      <c r="AT98" s="178"/>
      <c r="AU98" s="177" t="str">
        <f>IF(AND(AC97=BN$13,AC98=BN$14),1,IF(OR(AC97=BM$13,AC97=BO$13,AC98=BM$14,AC98=BO$14),0,"-"))</f>
        <v>-</v>
      </c>
      <c r="AV98" s="194"/>
      <c r="AW98" s="9"/>
      <c r="AX98" s="9"/>
      <c r="AY98" s="9"/>
      <c r="AZ98" s="9"/>
      <c r="BA98" s="3"/>
    </row>
    <row r="99" spans="1:53" ht="14.1" customHeight="1" x14ac:dyDescent="0.2">
      <c r="A99" s="313" t="s">
        <v>169</v>
      </c>
      <c r="B99" s="456"/>
      <c r="C99" s="456"/>
      <c r="D99" s="456"/>
      <c r="E99" s="457"/>
      <c r="F99" s="349" t="s">
        <v>623</v>
      </c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295" t="str">
        <f>IF('5.'!AT130='5.'!BL$46,BM$13,IF('5.'!AT130='5.'!BM$46,BN$13,IF('5.'!AT130='5.'!BN$46,BO$13,"-")))</f>
        <v>-</v>
      </c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169"/>
      <c r="AT99" s="178" t="str">
        <f>IF(AC99=BM$13,0,IF(AC99=BN$13,1,IF(AC99=BO$13,0,"-")))</f>
        <v>-</v>
      </c>
      <c r="AU99" s="177"/>
      <c r="AV99" s="194"/>
      <c r="AW99" s="9"/>
      <c r="AX99" s="9"/>
      <c r="AY99" s="9"/>
      <c r="AZ99" s="9"/>
      <c r="BA99" s="3"/>
    </row>
    <row r="100" spans="1:53" ht="14.1" customHeight="1" x14ac:dyDescent="0.2">
      <c r="A100" s="458"/>
      <c r="B100" s="459"/>
      <c r="C100" s="459"/>
      <c r="D100" s="459"/>
      <c r="E100" s="460"/>
      <c r="F100" s="349" t="s">
        <v>251</v>
      </c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295" t="str">
        <f>IF('5.'!AT131='5.'!BL$46,BM$14,IF('5.'!AT131='5.'!BM$46,BN$14,IF('5.'!AT131='5.'!BN$46,BO$14,"-")))</f>
        <v>-</v>
      </c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169"/>
      <c r="AT100" s="178"/>
      <c r="AU100" s="177" t="str">
        <f>IF(AND(AC99=BN$13,AC100=BN$14),1,IF(OR(AC99=BM$13,AC99=BO$13,AC100=BM$14,AC100=BO$14),0,"-"))</f>
        <v>-</v>
      </c>
      <c r="AV100" s="194"/>
      <c r="AW100" s="9"/>
      <c r="AX100" s="9"/>
      <c r="AY100" s="9"/>
      <c r="AZ100" s="9"/>
      <c r="BA100" s="3"/>
    </row>
    <row r="101" spans="1:53" ht="20.100000000000001" customHeight="1" x14ac:dyDescent="0.2">
      <c r="A101" s="334" t="s">
        <v>79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4"/>
      <c r="AO101" s="334"/>
      <c r="AP101" s="334"/>
      <c r="AQ101" s="334"/>
      <c r="AR101" s="334"/>
      <c r="AS101" s="169"/>
      <c r="AT101" s="178"/>
      <c r="AU101" s="177"/>
      <c r="AV101" s="194"/>
      <c r="AW101" s="9"/>
      <c r="AX101" s="9"/>
      <c r="AY101" s="9"/>
      <c r="AZ101" s="9"/>
      <c r="BA101" s="3"/>
    </row>
    <row r="102" spans="1:53" ht="14.1" customHeight="1" x14ac:dyDescent="0.2">
      <c r="A102" s="313" t="s">
        <v>167</v>
      </c>
      <c r="B102" s="456"/>
      <c r="C102" s="456"/>
      <c r="D102" s="456"/>
      <c r="E102" s="457"/>
      <c r="F102" s="349" t="s">
        <v>623</v>
      </c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295" t="str">
        <f>IF('5.'!AT146='5.'!BL$46,BM$13,IF('5.'!AT146='5.'!BM$46,BN$13,IF('5.'!AT146='5.'!BN$46,BO$13,"-")))</f>
        <v>-</v>
      </c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169"/>
      <c r="AT102" s="178" t="str">
        <f>IF(AC102=BM$13,0,IF(AC102=BN$13,1,IF(AC102=BO$13,0,"-")))</f>
        <v>-</v>
      </c>
      <c r="AU102" s="177"/>
      <c r="AV102" s="194"/>
      <c r="AW102" s="9"/>
      <c r="AX102" s="9"/>
      <c r="AY102" s="9"/>
      <c r="AZ102" s="9"/>
      <c r="BA102" s="3"/>
    </row>
    <row r="103" spans="1:53" ht="14.1" customHeight="1" x14ac:dyDescent="0.2">
      <c r="A103" s="458"/>
      <c r="B103" s="459"/>
      <c r="C103" s="459"/>
      <c r="D103" s="459"/>
      <c r="E103" s="460"/>
      <c r="F103" s="349" t="s">
        <v>251</v>
      </c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295" t="str">
        <f>IF('5.'!AT147='5.'!BL$46,BM$14,IF('5.'!AT147='5.'!BM$46,BN$14,IF('5.'!AT147='5.'!BN$46,BO$14,"-")))</f>
        <v>-</v>
      </c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169"/>
      <c r="AT103" s="178"/>
      <c r="AU103" s="177" t="str">
        <f>IF(AND(AC102=BN$13,AC103=BN$14),1,IF(OR(AC102=BM$13,AC102=BO$13,AC103=BM$14,AC103=BO$14),0,"-"))</f>
        <v>-</v>
      </c>
      <c r="AV103" s="194"/>
      <c r="AW103" s="9"/>
      <c r="AX103" s="9"/>
      <c r="AY103" s="9"/>
      <c r="AZ103" s="9"/>
      <c r="BA103" s="3"/>
    </row>
    <row r="104" spans="1:53" ht="14.1" customHeight="1" x14ac:dyDescent="0.2">
      <c r="A104" s="313" t="s">
        <v>168</v>
      </c>
      <c r="B104" s="456"/>
      <c r="C104" s="456"/>
      <c r="D104" s="456"/>
      <c r="E104" s="457"/>
      <c r="F104" s="349" t="s">
        <v>623</v>
      </c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295" t="str">
        <f>IF('5.'!AT161='5.'!BL$46,BM$13,IF('5.'!AT161='5.'!BM$46,BN$13,IF('5.'!AT161='5.'!BN$46,BO$13,"-")))</f>
        <v>-</v>
      </c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169"/>
      <c r="AT104" s="178" t="str">
        <f>IF(AC104=BM$13,0,IF(AC104=BN$13,1,IF(AC104=BO$13,0,"-")))</f>
        <v>-</v>
      </c>
      <c r="AU104" s="177"/>
      <c r="AV104" s="194"/>
      <c r="AW104" s="9"/>
      <c r="AX104" s="9"/>
      <c r="AY104" s="9"/>
      <c r="AZ104" s="9"/>
      <c r="BA104" s="3"/>
    </row>
    <row r="105" spans="1:53" ht="14.1" customHeight="1" x14ac:dyDescent="0.2">
      <c r="A105" s="458"/>
      <c r="B105" s="459"/>
      <c r="C105" s="459"/>
      <c r="D105" s="459"/>
      <c r="E105" s="460"/>
      <c r="F105" s="349" t="s">
        <v>251</v>
      </c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295" t="str">
        <f>IF('5.'!AT162='5.'!BL$46,BM$14,IF('5.'!AT162='5.'!BM$46,BN$14,IF('5.'!AT162='5.'!BN$46,BO$14,"-")))</f>
        <v>-</v>
      </c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169"/>
      <c r="AT105" s="178"/>
      <c r="AU105" s="177" t="str">
        <f>IF(AND(AC104=BN$13,AC105=BN$14),1,IF(OR(AC104=BM$13,AC104=BO$13,AC105=BM$14,AC105=BO$14),0,"-"))</f>
        <v>-</v>
      </c>
      <c r="AV105" s="194"/>
      <c r="AW105" s="9"/>
      <c r="AX105" s="9"/>
      <c r="AY105" s="9"/>
      <c r="AZ105" s="9"/>
      <c r="BA105" s="3"/>
    </row>
    <row r="106" spans="1:53" ht="14.1" customHeight="1" x14ac:dyDescent="0.2">
      <c r="A106" s="313" t="s">
        <v>169</v>
      </c>
      <c r="B106" s="456"/>
      <c r="C106" s="456"/>
      <c r="D106" s="456"/>
      <c r="E106" s="457"/>
      <c r="F106" s="349" t="s">
        <v>623</v>
      </c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295" t="str">
        <f>IF('5.'!AT176='5.'!BL$46,BM$13,IF('5.'!AT176='5.'!BM$46,BN$13,IF('5.'!AT176='5.'!BN$46,BO$13,"-")))</f>
        <v>-</v>
      </c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169"/>
      <c r="AT106" s="178" t="str">
        <f>IF(AC106=BM$13,0,IF(AC106=BN$13,1,IF(AC106=BO$13,0,"-")))</f>
        <v>-</v>
      </c>
      <c r="AU106" s="177"/>
      <c r="AV106" s="194"/>
      <c r="AW106" s="9"/>
      <c r="AX106" s="9"/>
      <c r="AY106" s="9"/>
      <c r="AZ106" s="9"/>
      <c r="BA106" s="3"/>
    </row>
    <row r="107" spans="1:53" ht="14.1" customHeight="1" x14ac:dyDescent="0.2">
      <c r="A107" s="458"/>
      <c r="B107" s="459"/>
      <c r="C107" s="459"/>
      <c r="D107" s="459"/>
      <c r="E107" s="460"/>
      <c r="F107" s="349" t="s">
        <v>251</v>
      </c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295" t="str">
        <f>IF('5.'!AT177='5.'!BL$46,BM$14,IF('5.'!AT177='5.'!BM$46,BN$14,IF('5.'!AT177='5.'!BN$46,BO$14,"-")))</f>
        <v>-</v>
      </c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169"/>
      <c r="AT107" s="178"/>
      <c r="AU107" s="177" t="str">
        <f>IF(AND(AC106=BN$13,AC107=BN$14),1,IF(OR(AC106=BM$13,AC106=BO$13,AC107=BM$14,AC107=BO$14),0,"-"))</f>
        <v>-</v>
      </c>
      <c r="AV107" s="194"/>
      <c r="AW107" s="9"/>
      <c r="AX107" s="9"/>
      <c r="AY107" s="9"/>
      <c r="AZ107" s="9"/>
      <c r="BA107" s="3"/>
    </row>
    <row r="108" spans="1:53" ht="20.100000000000001" customHeight="1" x14ac:dyDescent="0.2">
      <c r="A108" s="334" t="s">
        <v>80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334"/>
      <c r="AI108" s="334"/>
      <c r="AJ108" s="334"/>
      <c r="AK108" s="334"/>
      <c r="AL108" s="334"/>
      <c r="AM108" s="334"/>
      <c r="AN108" s="334"/>
      <c r="AO108" s="334"/>
      <c r="AP108" s="334"/>
      <c r="AQ108" s="334"/>
      <c r="AR108" s="334"/>
      <c r="AS108" s="169"/>
      <c r="AT108" s="178"/>
      <c r="AU108" s="177"/>
      <c r="AV108" s="194"/>
      <c r="AW108" s="9"/>
      <c r="AX108" s="9"/>
      <c r="AY108" s="9"/>
      <c r="AZ108" s="9"/>
      <c r="BA108" s="3"/>
    </row>
    <row r="109" spans="1:53" ht="14.1" customHeight="1" x14ac:dyDescent="0.2">
      <c r="A109" s="313" t="s">
        <v>167</v>
      </c>
      <c r="B109" s="456"/>
      <c r="C109" s="456"/>
      <c r="D109" s="456"/>
      <c r="E109" s="457"/>
      <c r="F109" s="349" t="s">
        <v>623</v>
      </c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295" t="str">
        <f>IF('5.'!AT192='5.'!BL$46,BM$13,IF('5.'!AT192='5.'!BM$46,BN$13,IF('5.'!AT192='5.'!BN$46,BO$13,"-")))</f>
        <v>-</v>
      </c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169"/>
      <c r="AT109" s="178" t="str">
        <f>IF(AC109=BM$13,0,IF(AC109=BN$13,1,IF(AC109=BO$13,0,"-")))</f>
        <v>-</v>
      </c>
      <c r="AU109" s="177"/>
      <c r="AV109" s="194"/>
      <c r="AW109" s="9"/>
      <c r="AX109" s="9"/>
      <c r="AY109" s="9"/>
      <c r="AZ109" s="9"/>
      <c r="BA109" s="3"/>
    </row>
    <row r="110" spans="1:53" ht="14.1" customHeight="1" x14ac:dyDescent="0.2">
      <c r="A110" s="458"/>
      <c r="B110" s="459"/>
      <c r="C110" s="459"/>
      <c r="D110" s="459"/>
      <c r="E110" s="460"/>
      <c r="F110" s="349" t="s">
        <v>251</v>
      </c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295" t="str">
        <f>IF('5.'!AT193='5.'!BL$46,BM$14,IF('5.'!AT193='5.'!BM$46,BN$14,IF('5.'!AT193='5.'!BN$46,BO$14,"-")))</f>
        <v>-</v>
      </c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169"/>
      <c r="AT110" s="178"/>
      <c r="AU110" s="177" t="str">
        <f>IF(AND(AC109=BN$13,AC110=BN$14),1,IF(OR(AC109=BM$13,AC109=BO$13,AC110=BM$14,AC110=BO$14),0,"-"))</f>
        <v>-</v>
      </c>
      <c r="AV110" s="194"/>
      <c r="AW110" s="9"/>
      <c r="AX110" s="9"/>
      <c r="AY110" s="9"/>
      <c r="AZ110" s="9"/>
      <c r="BA110" s="3"/>
    </row>
    <row r="111" spans="1:53" ht="14.1" customHeight="1" x14ac:dyDescent="0.2">
      <c r="A111" s="313" t="s">
        <v>168</v>
      </c>
      <c r="B111" s="456"/>
      <c r="C111" s="456"/>
      <c r="D111" s="456"/>
      <c r="E111" s="457"/>
      <c r="F111" s="349" t="s">
        <v>623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295" t="str">
        <f>IF('5.'!AT207='5.'!BL$46,BM$13,IF('5.'!AT207='5.'!BM$46,BN$13,IF('5.'!AT207='5.'!BN$46,BO$13,"-")))</f>
        <v>-</v>
      </c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169"/>
      <c r="AT111" s="178" t="str">
        <f>IF(AC111=BM$13,0,IF(AC111=BN$13,1,IF(AC111=BO$13,0,"-")))</f>
        <v>-</v>
      </c>
      <c r="AU111" s="177"/>
      <c r="AV111" s="194"/>
      <c r="AW111" s="9"/>
      <c r="AX111" s="9"/>
      <c r="AY111" s="9"/>
      <c r="AZ111" s="9"/>
      <c r="BA111" s="3"/>
    </row>
    <row r="112" spans="1:53" ht="14.1" customHeight="1" x14ac:dyDescent="0.2">
      <c r="A112" s="458"/>
      <c r="B112" s="459"/>
      <c r="C112" s="459"/>
      <c r="D112" s="459"/>
      <c r="E112" s="460"/>
      <c r="F112" s="349" t="s">
        <v>251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295" t="str">
        <f>IF('5.'!AT208='5.'!BL$46,BM$14,IF('5.'!AT208='5.'!BM$46,BN$14,IF('5.'!AT208='5.'!BN$46,BO$14,"-")))</f>
        <v>-</v>
      </c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169"/>
      <c r="AT112" s="178"/>
      <c r="AU112" s="177" t="str">
        <f>IF(AND(AC111=BN$13,AC112=BN$14),1,IF(OR(AC111=BM$13,AC111=BO$13,AC112=BM$14,AC112=BO$14),0,"-"))</f>
        <v>-</v>
      </c>
      <c r="AV112" s="194"/>
      <c r="AW112" s="9"/>
      <c r="AX112" s="9"/>
      <c r="AY112" s="9"/>
      <c r="AZ112" s="9"/>
      <c r="BA112" s="3"/>
    </row>
    <row r="113" spans="1:53" ht="14.1" customHeight="1" x14ac:dyDescent="0.2">
      <c r="A113" s="313" t="s">
        <v>169</v>
      </c>
      <c r="B113" s="456"/>
      <c r="C113" s="456"/>
      <c r="D113" s="456"/>
      <c r="E113" s="457"/>
      <c r="F113" s="349" t="s">
        <v>623</v>
      </c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295" t="str">
        <f>IF('5.'!AT222='5.'!BL$46,BM$13,IF('5.'!AT222='5.'!BM$46,BN$13,IF('5.'!AT222='5.'!BN$46,BO$13,"-")))</f>
        <v>-</v>
      </c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169"/>
      <c r="AT113" s="178" t="str">
        <f>IF(AC113=BM$13,0,IF(AC113=BN$13,1,IF(AC113=BO$13,0,"-")))</f>
        <v>-</v>
      </c>
      <c r="AU113" s="177"/>
      <c r="AV113" s="194"/>
      <c r="AW113" s="9"/>
      <c r="AX113" s="9"/>
      <c r="AY113" s="9"/>
      <c r="AZ113" s="9"/>
      <c r="BA113" s="3"/>
    </row>
    <row r="114" spans="1:53" ht="14.1" customHeight="1" x14ac:dyDescent="0.2">
      <c r="A114" s="458"/>
      <c r="B114" s="459"/>
      <c r="C114" s="459"/>
      <c r="D114" s="459"/>
      <c r="E114" s="460"/>
      <c r="F114" s="349" t="s">
        <v>251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295" t="str">
        <f>IF('5.'!AT223='5.'!BL$46,BM$14,IF('5.'!AT223='5.'!BM$46,BN$14,IF('5.'!AT223='5.'!BN$46,BO$14,"-")))</f>
        <v>-</v>
      </c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169"/>
      <c r="AT114" s="178"/>
      <c r="AU114" s="177" t="str">
        <f>IF(AND(AC113=BN$13,AC114=BN$14),1,IF(OR(AC113=BM$13,AC113=BO$13,AC114=BM$14,AC114=BO$14),0,"-"))</f>
        <v>-</v>
      </c>
      <c r="AV114" s="194"/>
      <c r="AW114" s="9"/>
      <c r="AX114" s="9"/>
      <c r="AY114" s="9"/>
      <c r="AZ114" s="9"/>
      <c r="BA114" s="3"/>
    </row>
    <row r="115" spans="1:53" ht="20.100000000000001" customHeight="1" x14ac:dyDescent="0.2">
      <c r="A115" s="334" t="s">
        <v>81</v>
      </c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4"/>
      <c r="AK115" s="334"/>
      <c r="AL115" s="334"/>
      <c r="AM115" s="334"/>
      <c r="AN115" s="334"/>
      <c r="AO115" s="334"/>
      <c r="AP115" s="334"/>
      <c r="AQ115" s="334"/>
      <c r="AR115" s="334"/>
      <c r="AS115" s="169"/>
      <c r="AT115" s="178"/>
      <c r="AU115" s="177"/>
      <c r="AV115" s="194"/>
      <c r="AW115" s="9"/>
      <c r="AX115" s="9"/>
      <c r="AY115" s="9"/>
      <c r="AZ115" s="9"/>
      <c r="BA115" s="3"/>
    </row>
    <row r="116" spans="1:53" ht="14.1" customHeight="1" x14ac:dyDescent="0.2">
      <c r="A116" s="313" t="s">
        <v>167</v>
      </c>
      <c r="B116" s="456"/>
      <c r="C116" s="456"/>
      <c r="D116" s="456"/>
      <c r="E116" s="457"/>
      <c r="F116" s="349" t="s">
        <v>623</v>
      </c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295" t="str">
        <f>IF('5.'!AT238='5.'!BL$46,BM$13,IF('5.'!AT238='5.'!BM$46,BN$13,IF('5.'!AT238='5.'!BN$46,BO$13,"-")))</f>
        <v>-</v>
      </c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169"/>
      <c r="AT116" s="178" t="str">
        <f>IF(AC116=BM$13,0,IF(AC116=BN$13,1,IF(AC116=BO$13,0,"-")))</f>
        <v>-</v>
      </c>
      <c r="AU116" s="177"/>
      <c r="AV116" s="194"/>
      <c r="AW116" s="9"/>
      <c r="AX116" s="9"/>
      <c r="AY116" s="9"/>
      <c r="AZ116" s="9"/>
      <c r="BA116" s="3"/>
    </row>
    <row r="117" spans="1:53" ht="14.1" customHeight="1" x14ac:dyDescent="0.2">
      <c r="A117" s="458"/>
      <c r="B117" s="459"/>
      <c r="C117" s="459"/>
      <c r="D117" s="459"/>
      <c r="E117" s="460"/>
      <c r="F117" s="349" t="s">
        <v>251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295" t="str">
        <f>IF('5.'!AT239='5.'!BL$46,BM$14,IF('5.'!AT239='5.'!BM$46,BN$14,IF('5.'!AT239='5.'!BN$46,BO$14,"-")))</f>
        <v>-</v>
      </c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169"/>
      <c r="AT117" s="178"/>
      <c r="AU117" s="177" t="str">
        <f>IF(AND(AC116=BN$13,AC117=BN$14),1,IF(OR(AC116=BM$13,AC116=BO$13,AC117=BM$14,AC117=BO$14),0,"-"))</f>
        <v>-</v>
      </c>
      <c r="AV117" s="194"/>
      <c r="AW117" s="9"/>
      <c r="AX117" s="9"/>
      <c r="AY117" s="9"/>
      <c r="AZ117" s="9"/>
      <c r="BA117" s="3"/>
    </row>
    <row r="118" spans="1:53" ht="14.1" customHeight="1" x14ac:dyDescent="0.2">
      <c r="A118" s="313" t="s">
        <v>168</v>
      </c>
      <c r="B118" s="456"/>
      <c r="C118" s="456"/>
      <c r="D118" s="456"/>
      <c r="E118" s="457"/>
      <c r="F118" s="349" t="s">
        <v>623</v>
      </c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295" t="str">
        <f>IF('5.'!AT253='5.'!BL$46,BM$13,IF('5.'!AT253='5.'!BM$46,BN$13,IF('5.'!AT253='5.'!BN$46,BO$13,"-")))</f>
        <v>-</v>
      </c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5"/>
      <c r="AS118" s="169"/>
      <c r="AT118" s="178" t="str">
        <f>IF(AC118=BM$13,0,IF(AC118=BN$13,1,IF(AC118=BO$13,0,"-")))</f>
        <v>-</v>
      </c>
      <c r="AU118" s="177"/>
      <c r="AV118" s="194"/>
      <c r="AW118" s="9"/>
      <c r="AX118" s="9"/>
      <c r="AY118" s="9"/>
      <c r="AZ118" s="9"/>
      <c r="BA118" s="3"/>
    </row>
    <row r="119" spans="1:53" ht="14.1" customHeight="1" x14ac:dyDescent="0.2">
      <c r="A119" s="458"/>
      <c r="B119" s="459"/>
      <c r="C119" s="459"/>
      <c r="D119" s="459"/>
      <c r="E119" s="460"/>
      <c r="F119" s="349" t="s">
        <v>251</v>
      </c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295" t="str">
        <f>IF('5.'!AT254='5.'!BL$46,BM$14,IF('5.'!AT254='5.'!BM$46,BN$14,IF('5.'!AT254='5.'!BN$46,BO$14,"-")))</f>
        <v>-</v>
      </c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169"/>
      <c r="AT119" s="178"/>
      <c r="AU119" s="177" t="str">
        <f>IF(AND(AC118=BN$13,AC119=BN$14),1,IF(OR(AC118=BM$13,AC118=BO$13,AC119=BM$14,AC119=BO$14),0,"-"))</f>
        <v>-</v>
      </c>
      <c r="AV119" s="194"/>
      <c r="AW119" s="9"/>
      <c r="AX119" s="9"/>
      <c r="AY119" s="9"/>
      <c r="AZ119" s="9"/>
      <c r="BA119" s="3"/>
    </row>
    <row r="120" spans="1:53" ht="14.1" customHeight="1" x14ac:dyDescent="0.2">
      <c r="A120" s="313" t="s">
        <v>169</v>
      </c>
      <c r="B120" s="456"/>
      <c r="C120" s="456"/>
      <c r="D120" s="456"/>
      <c r="E120" s="457"/>
      <c r="F120" s="349" t="s">
        <v>623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295" t="str">
        <f>IF('5.'!AT268='5.'!BL$46,BM$13,IF('5.'!AT268='5.'!BM$46,BN$13,IF('5.'!AT268='5.'!BN$46,BO$13,"-")))</f>
        <v>-</v>
      </c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169"/>
      <c r="AT120" s="178" t="str">
        <f>IF(AC120=BM$13,0,IF(AC120=BN$13,1,IF(AC120=BO$13,0,"-")))</f>
        <v>-</v>
      </c>
      <c r="AU120" s="177"/>
      <c r="AV120" s="194"/>
      <c r="AW120" s="9"/>
      <c r="AX120" s="9"/>
      <c r="AY120" s="9"/>
      <c r="AZ120" s="9"/>
      <c r="BA120" s="3"/>
    </row>
    <row r="121" spans="1:53" ht="14.1" customHeight="1" x14ac:dyDescent="0.2">
      <c r="A121" s="458"/>
      <c r="B121" s="459"/>
      <c r="C121" s="459"/>
      <c r="D121" s="459"/>
      <c r="E121" s="460"/>
      <c r="F121" s="349" t="s">
        <v>251</v>
      </c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295" t="str">
        <f>IF('5.'!AT269='5.'!BL$46,BM$14,IF('5.'!AT269='5.'!BM$46,BN$14,IF('5.'!AT269='5.'!BN$46,BO$14,"-")))</f>
        <v>-</v>
      </c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169"/>
      <c r="AT121" s="178"/>
      <c r="AU121" s="177" t="str">
        <f>IF(AND(AC120=BN$13,AC121=BN$14),1,IF(OR(AC120=BM$13,AC120=BO$13,AC121=BM$14,AC121=BO$14),0,"-"))</f>
        <v>-</v>
      </c>
      <c r="AV121" s="194"/>
      <c r="AW121" s="9"/>
      <c r="AX121" s="9"/>
      <c r="AY121" s="9"/>
      <c r="AZ121" s="9"/>
      <c r="BA121" s="3"/>
    </row>
    <row r="122" spans="1:53" ht="20.100000000000001" customHeight="1" x14ac:dyDescent="0.2">
      <c r="A122" s="334" t="s">
        <v>82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AD122" s="334"/>
      <c r="AE122" s="334"/>
      <c r="AF122" s="334"/>
      <c r="AG122" s="334"/>
      <c r="AH122" s="334"/>
      <c r="AI122" s="334"/>
      <c r="AJ122" s="334"/>
      <c r="AK122" s="334"/>
      <c r="AL122" s="334"/>
      <c r="AM122" s="334"/>
      <c r="AN122" s="334"/>
      <c r="AO122" s="334"/>
      <c r="AP122" s="334"/>
      <c r="AQ122" s="334"/>
      <c r="AR122" s="334"/>
      <c r="AS122" s="169"/>
      <c r="AT122" s="178"/>
      <c r="AU122" s="177"/>
      <c r="AV122" s="194"/>
      <c r="AW122" s="9"/>
      <c r="AX122" s="9"/>
      <c r="AY122" s="9"/>
      <c r="AZ122" s="9"/>
      <c r="BA122" s="3"/>
    </row>
    <row r="123" spans="1:53" ht="14.1" customHeight="1" x14ac:dyDescent="0.2">
      <c r="A123" s="313" t="s">
        <v>167</v>
      </c>
      <c r="B123" s="456"/>
      <c r="C123" s="456"/>
      <c r="D123" s="456"/>
      <c r="E123" s="457"/>
      <c r="F123" s="349" t="s">
        <v>623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295" t="str">
        <f>IF('5.'!AT284='5.'!BL$46,BM$13,IF('5.'!AT284='5.'!BM$46,BN$13,IF('5.'!AT284='5.'!BN$46,BO$13,"-")))</f>
        <v>-</v>
      </c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5"/>
      <c r="AS123" s="169"/>
      <c r="AT123" s="178" t="str">
        <f>IF(AC123=BM$13,0,IF(AC123=BN$13,1,IF(AC123=BO$13,0,"-")))</f>
        <v>-</v>
      </c>
      <c r="AU123" s="177"/>
      <c r="AV123" s="194"/>
      <c r="AW123" s="9"/>
      <c r="AX123" s="9"/>
      <c r="AY123" s="9"/>
      <c r="AZ123" s="9"/>
      <c r="BA123" s="3"/>
    </row>
    <row r="124" spans="1:53" ht="14.1" customHeight="1" x14ac:dyDescent="0.2">
      <c r="A124" s="458"/>
      <c r="B124" s="459"/>
      <c r="C124" s="459"/>
      <c r="D124" s="459"/>
      <c r="E124" s="460"/>
      <c r="F124" s="349" t="s">
        <v>251</v>
      </c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295" t="str">
        <f>IF('5.'!AT285='5.'!BL$46,BM$14,IF('5.'!AT285='5.'!BM$46,BN$14,IF('5.'!AT285='5.'!BN$46,BO$14,"-")))</f>
        <v>-</v>
      </c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5"/>
      <c r="AS124" s="169"/>
      <c r="AT124" s="178"/>
      <c r="AU124" s="177" t="str">
        <f>IF(AND(AC123=BN$13,AC124=BN$14),1,IF(OR(AC123=BM$13,AC123=BO$13,AC124=BM$14,AC124=BO$14),0,"-"))</f>
        <v>-</v>
      </c>
      <c r="AV124" s="194"/>
      <c r="AW124" s="9"/>
      <c r="AX124" s="9"/>
      <c r="AY124" s="9"/>
      <c r="AZ124" s="9"/>
      <c r="BA124" s="3"/>
    </row>
    <row r="125" spans="1:53" ht="14.1" customHeight="1" x14ac:dyDescent="0.2">
      <c r="A125" s="313" t="s">
        <v>168</v>
      </c>
      <c r="B125" s="456"/>
      <c r="C125" s="456"/>
      <c r="D125" s="456"/>
      <c r="E125" s="457"/>
      <c r="F125" s="349" t="s">
        <v>623</v>
      </c>
      <c r="G125" s="350"/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  <c r="Z125" s="350"/>
      <c r="AA125" s="350"/>
      <c r="AB125" s="350"/>
      <c r="AC125" s="295" t="str">
        <f>IF('5.'!AT299='5.'!BL$46,BM$13,IF('5.'!AT299='5.'!BM$46,BN$13,IF('5.'!AT299='5.'!BN$46,BO$13,"-")))</f>
        <v>-</v>
      </c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5"/>
      <c r="AS125" s="169"/>
      <c r="AT125" s="178" t="str">
        <f>IF(AC125=BM$13,0,IF(AC125=BN$13,1,IF(AC125=BO$13,0,"-")))</f>
        <v>-</v>
      </c>
      <c r="AU125" s="177"/>
      <c r="AV125" s="194"/>
      <c r="AW125" s="9"/>
      <c r="AX125" s="9"/>
      <c r="AY125" s="9"/>
      <c r="AZ125" s="9"/>
      <c r="BA125" s="3"/>
    </row>
    <row r="126" spans="1:53" ht="14.1" customHeight="1" x14ac:dyDescent="0.2">
      <c r="A126" s="458"/>
      <c r="B126" s="459"/>
      <c r="C126" s="459"/>
      <c r="D126" s="459"/>
      <c r="E126" s="460"/>
      <c r="F126" s="349" t="s">
        <v>251</v>
      </c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295" t="str">
        <f>IF('5.'!AT300='5.'!BL$46,BM$14,IF('5.'!AT300='5.'!BM$46,BN$14,IF('5.'!AT300='5.'!BN$46,BO$14,"-")))</f>
        <v>-</v>
      </c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169"/>
      <c r="AT126" s="178"/>
      <c r="AU126" s="177" t="str">
        <f>IF(AND(AC125=BN$13,AC126=BN$14),1,IF(OR(AC125=BM$13,AC125=BO$13,AC126=BM$14,AC126=BO$14),0,"-"))</f>
        <v>-</v>
      </c>
      <c r="AV126" s="194"/>
      <c r="AW126" s="9"/>
      <c r="AX126" s="9"/>
      <c r="AY126" s="9"/>
      <c r="AZ126" s="9"/>
      <c r="BA126" s="3"/>
    </row>
    <row r="127" spans="1:53" ht="14.1" customHeight="1" x14ac:dyDescent="0.2">
      <c r="A127" s="295" t="s">
        <v>169</v>
      </c>
      <c r="B127" s="463"/>
      <c r="C127" s="463"/>
      <c r="D127" s="463"/>
      <c r="E127" s="463"/>
      <c r="F127" s="461" t="s">
        <v>623</v>
      </c>
      <c r="G127" s="461"/>
      <c r="H127" s="461"/>
      <c r="I127" s="461"/>
      <c r="J127" s="461"/>
      <c r="K127" s="461"/>
      <c r="L127" s="461"/>
      <c r="M127" s="461"/>
      <c r="N127" s="461"/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61"/>
      <c r="Z127" s="461"/>
      <c r="AA127" s="461"/>
      <c r="AB127" s="461"/>
      <c r="AC127" s="295" t="str">
        <f>IF('5.'!AT314='5.'!BL$46,BM$13,IF('5.'!AT314='5.'!BM$46,BN$13,IF('5.'!AT314='5.'!BN$46,BO$13,"-")))</f>
        <v>-</v>
      </c>
      <c r="AD127" s="295"/>
      <c r="AE127" s="295"/>
      <c r="AF127" s="295"/>
      <c r="AG127" s="295"/>
      <c r="AH127" s="295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5"/>
      <c r="AS127" s="169"/>
      <c r="AT127" s="178" t="str">
        <f>IF(AC127=BM$13,0,IF(AC127=BN$13,1,IF(AC127=BO$13,0,"-")))</f>
        <v>-</v>
      </c>
      <c r="AU127" s="177"/>
      <c r="AV127" s="194"/>
      <c r="AW127" s="9"/>
      <c r="AX127" s="9"/>
      <c r="AY127" s="9"/>
      <c r="AZ127" s="9"/>
      <c r="BA127" s="3"/>
    </row>
    <row r="128" spans="1:53" ht="14.1" customHeight="1" x14ac:dyDescent="0.2">
      <c r="A128" s="463"/>
      <c r="B128" s="463"/>
      <c r="C128" s="463"/>
      <c r="D128" s="463"/>
      <c r="E128" s="463"/>
      <c r="F128" s="461" t="s">
        <v>251</v>
      </c>
      <c r="G128" s="461"/>
      <c r="H128" s="461"/>
      <c r="I128" s="461"/>
      <c r="J128" s="461"/>
      <c r="K128" s="461"/>
      <c r="L128" s="461"/>
      <c r="M128" s="461"/>
      <c r="N128" s="461"/>
      <c r="O128" s="461"/>
      <c r="P128" s="461"/>
      <c r="Q128" s="461"/>
      <c r="R128" s="461"/>
      <c r="S128" s="461"/>
      <c r="T128" s="461"/>
      <c r="U128" s="461"/>
      <c r="V128" s="461"/>
      <c r="W128" s="461"/>
      <c r="X128" s="461"/>
      <c r="Y128" s="461"/>
      <c r="Z128" s="461"/>
      <c r="AA128" s="461"/>
      <c r="AB128" s="461"/>
      <c r="AC128" s="295" t="str">
        <f>IF('5.'!AT315='5.'!BL$46,BM$14,IF('5.'!AT315='5.'!BM$46,BN$14,IF('5.'!AT315='5.'!BN$46,BO$14,"-")))</f>
        <v>-</v>
      </c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169"/>
      <c r="AT128" s="178"/>
      <c r="AU128" s="177" t="str">
        <f>IF(AND(AC127=BN$13,AC128=BN$14),1,IF(OR(AC127=BM$13,AC127=BO$13,AC128=BM$14,AC128=BO$14),0,"-"))</f>
        <v>-</v>
      </c>
      <c r="AV128" s="194"/>
      <c r="AW128" s="9"/>
      <c r="AX128" s="9"/>
      <c r="AY128" s="9"/>
      <c r="AZ128" s="9"/>
      <c r="BA128" s="3"/>
    </row>
    <row r="129" spans="1:53" ht="20.100000000000001" customHeight="1" x14ac:dyDescent="0.2">
      <c r="A129" s="334" t="s">
        <v>83</v>
      </c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4"/>
      <c r="AE129" s="334"/>
      <c r="AF129" s="334"/>
      <c r="AG129" s="334"/>
      <c r="AH129" s="334"/>
      <c r="AI129" s="334"/>
      <c r="AJ129" s="334"/>
      <c r="AK129" s="334"/>
      <c r="AL129" s="334"/>
      <c r="AM129" s="334"/>
      <c r="AN129" s="334"/>
      <c r="AO129" s="334"/>
      <c r="AP129" s="334"/>
      <c r="AQ129" s="334"/>
      <c r="AR129" s="334"/>
      <c r="AS129" s="169"/>
      <c r="AT129" s="178"/>
      <c r="AU129" s="177"/>
      <c r="AV129" s="194"/>
      <c r="AW129" s="9"/>
      <c r="AX129" s="9"/>
      <c r="AY129" s="9"/>
      <c r="AZ129" s="9"/>
      <c r="BA129" s="3"/>
    </row>
    <row r="130" spans="1:53" ht="14.1" customHeight="1" x14ac:dyDescent="0.2">
      <c r="A130" s="313" t="s">
        <v>167</v>
      </c>
      <c r="B130" s="456"/>
      <c r="C130" s="456"/>
      <c r="D130" s="456"/>
      <c r="E130" s="457"/>
      <c r="F130" s="349" t="s">
        <v>623</v>
      </c>
      <c r="G130" s="350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0"/>
      <c r="V130" s="350"/>
      <c r="W130" s="350"/>
      <c r="X130" s="350"/>
      <c r="Y130" s="350"/>
      <c r="Z130" s="350"/>
      <c r="AA130" s="350"/>
      <c r="AB130" s="350"/>
      <c r="AC130" s="295" t="str">
        <f>IF('5.'!AT330='5.'!BL$46,BM$13,IF('5.'!AT330='5.'!BM$46,BN$13,IF('5.'!AT330='5.'!BN$46,BO$13,"-")))</f>
        <v>-</v>
      </c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169"/>
      <c r="AT130" s="178" t="str">
        <f>IF(AC130=BM$13,0,IF(AC130=BN$13,1,IF(AC130=BO$13,0,"-")))</f>
        <v>-</v>
      </c>
      <c r="AU130" s="177"/>
      <c r="AV130" s="194"/>
      <c r="AW130" s="9"/>
      <c r="AX130" s="9"/>
      <c r="AY130" s="9"/>
      <c r="AZ130" s="9"/>
      <c r="BA130" s="3"/>
    </row>
    <row r="131" spans="1:53" ht="14.1" customHeight="1" x14ac:dyDescent="0.2">
      <c r="A131" s="458"/>
      <c r="B131" s="459"/>
      <c r="C131" s="459"/>
      <c r="D131" s="459"/>
      <c r="E131" s="460"/>
      <c r="F131" s="349" t="s">
        <v>251</v>
      </c>
      <c r="G131" s="350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  <c r="Z131" s="350"/>
      <c r="AA131" s="350"/>
      <c r="AB131" s="350"/>
      <c r="AC131" s="295" t="str">
        <f>IF('5.'!AT331='5.'!BL$46,BM$14,IF('5.'!AT331='5.'!BM$46,BN$14,IF('5.'!AT331='5.'!BN$46,BO$14,"-")))</f>
        <v>-</v>
      </c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169"/>
      <c r="AT131" s="178"/>
      <c r="AU131" s="177" t="str">
        <f>IF(AND(AC130=BN$13,AC131=BN$14),1,IF(OR(AC130=BM$13,AC130=BO$13,AC131=BM$14,AC131=BO$14),0,"-"))</f>
        <v>-</v>
      </c>
      <c r="AV131" s="194"/>
      <c r="AW131" s="9"/>
      <c r="AX131" s="9"/>
      <c r="AY131" s="9"/>
      <c r="AZ131" s="9"/>
      <c r="BA131" s="3"/>
    </row>
    <row r="132" spans="1:53" ht="14.1" customHeight="1" x14ac:dyDescent="0.2">
      <c r="A132" s="313" t="s">
        <v>168</v>
      </c>
      <c r="B132" s="456"/>
      <c r="C132" s="456"/>
      <c r="D132" s="456"/>
      <c r="E132" s="457"/>
      <c r="F132" s="349" t="s">
        <v>623</v>
      </c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295" t="str">
        <f>IF('5.'!AT345='5.'!BL$46,BM$13,IF('5.'!AT345='5.'!BM$46,BN$13,IF('5.'!AT345='5.'!BN$46,BO$13,"-")))</f>
        <v>-</v>
      </c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169"/>
      <c r="AT132" s="178" t="str">
        <f>IF(AC132=BM$13,0,IF(AC132=BN$13,1,IF(AC132=BO$13,0,"-")))</f>
        <v>-</v>
      </c>
      <c r="AU132" s="177"/>
      <c r="AV132" s="194"/>
      <c r="AW132" s="9"/>
      <c r="AX132" s="9"/>
      <c r="AY132" s="9"/>
      <c r="AZ132" s="9"/>
      <c r="BA132" s="3"/>
    </row>
    <row r="133" spans="1:53" ht="14.1" customHeight="1" x14ac:dyDescent="0.2">
      <c r="A133" s="458"/>
      <c r="B133" s="459"/>
      <c r="C133" s="459"/>
      <c r="D133" s="459"/>
      <c r="E133" s="460"/>
      <c r="F133" s="349" t="s">
        <v>251</v>
      </c>
      <c r="G133" s="350"/>
      <c r="H133" s="350"/>
      <c r="I133" s="350"/>
      <c r="J133" s="350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  <c r="U133" s="350"/>
      <c r="V133" s="350"/>
      <c r="W133" s="350"/>
      <c r="X133" s="350"/>
      <c r="Y133" s="350"/>
      <c r="Z133" s="350"/>
      <c r="AA133" s="350"/>
      <c r="AB133" s="350"/>
      <c r="AC133" s="411" t="str">
        <f>IF('5.'!AT346='5.'!BL$46,BM$14,IF('5.'!AT346='5.'!BM$46,BN$14,IF('5.'!AT346='5.'!BN$46,BO$14,"-")))</f>
        <v>-</v>
      </c>
      <c r="AD133" s="412"/>
      <c r="AE133" s="412"/>
      <c r="AF133" s="412"/>
      <c r="AG133" s="412"/>
      <c r="AH133" s="412"/>
      <c r="AI133" s="412"/>
      <c r="AJ133" s="412"/>
      <c r="AK133" s="412"/>
      <c r="AL133" s="412"/>
      <c r="AM133" s="412"/>
      <c r="AN133" s="412"/>
      <c r="AO133" s="412"/>
      <c r="AP133" s="412"/>
      <c r="AQ133" s="412"/>
      <c r="AR133" s="427"/>
      <c r="AS133" s="169"/>
      <c r="AT133" s="178"/>
      <c r="AU133" s="177" t="str">
        <f>IF(AND(AC132=BN$13,AC133=BN$14),1,IF(OR(AC132=BM$13,AC132=BO$13,AC133=BM$14,AC133=BO$14),0,"-"))</f>
        <v>-</v>
      </c>
      <c r="AV133" s="194"/>
      <c r="AW133" s="9"/>
      <c r="AX133" s="9"/>
      <c r="AY133" s="9"/>
      <c r="AZ133" s="9"/>
      <c r="BA133" s="3"/>
    </row>
    <row r="134" spans="1:53" ht="14.1" customHeight="1" x14ac:dyDescent="0.2">
      <c r="A134" s="295" t="s">
        <v>169</v>
      </c>
      <c r="B134" s="463"/>
      <c r="C134" s="463"/>
      <c r="D134" s="463"/>
      <c r="E134" s="463"/>
      <c r="F134" s="461" t="s">
        <v>623</v>
      </c>
      <c r="G134" s="461"/>
      <c r="H134" s="461"/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295" t="str">
        <f>IF('5.'!AT360='5.'!BL$46,BM$13,IF('5.'!AT360='5.'!BM$46,BN$13,IF('5.'!AT360='5.'!BN$46,BO$13,"-")))</f>
        <v>-</v>
      </c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169"/>
      <c r="AT134" s="178" t="str">
        <f>IF(AC134=BM$13,0,IF(AC134=BN$13,1,IF(AC134=BO$13,0,"-")))</f>
        <v>-</v>
      </c>
      <c r="AU134" s="177"/>
      <c r="AV134" s="194"/>
      <c r="AW134" s="9"/>
      <c r="AX134" s="9"/>
      <c r="AY134" s="9"/>
      <c r="AZ134" s="9"/>
      <c r="BA134" s="3"/>
    </row>
    <row r="135" spans="1:53" ht="14.1" customHeight="1" x14ac:dyDescent="0.2">
      <c r="A135" s="463"/>
      <c r="B135" s="463"/>
      <c r="C135" s="463"/>
      <c r="D135" s="463"/>
      <c r="E135" s="463"/>
      <c r="F135" s="461" t="s">
        <v>251</v>
      </c>
      <c r="G135" s="461"/>
      <c r="H135" s="461"/>
      <c r="I135" s="461"/>
      <c r="J135" s="461"/>
      <c r="K135" s="461"/>
      <c r="L135" s="461"/>
      <c r="M135" s="461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295" t="str">
        <f>IF('5.'!AT361='5.'!BL$46,BM$14,IF('5.'!AT361='5.'!BM$46,BN$14,IF('5.'!AT361='5.'!BN$46,BO$14,"-")))</f>
        <v>-</v>
      </c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169"/>
      <c r="AT135" s="178"/>
      <c r="AU135" s="177" t="str">
        <f>IF(AND(AC134=BN$13,AC135=BN$14),1,IF(OR(AC134=BM$13,AC134=BO$13,AC135=BM$14,AC135=BO$14),0,"-"))</f>
        <v>-</v>
      </c>
      <c r="AV135" s="194"/>
      <c r="AW135" s="9"/>
      <c r="AX135" s="9"/>
      <c r="AY135" s="9"/>
      <c r="AZ135" s="9"/>
      <c r="BA135" s="3"/>
    </row>
    <row r="136" spans="1:53" ht="20.100000000000001" customHeight="1" x14ac:dyDescent="0.2">
      <c r="A136" s="334" t="s">
        <v>84</v>
      </c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169"/>
      <c r="AT136" s="178"/>
      <c r="AU136" s="177"/>
      <c r="AV136" s="194"/>
      <c r="AW136" s="9"/>
      <c r="AX136" s="9"/>
      <c r="AY136" s="9"/>
      <c r="AZ136" s="9"/>
      <c r="BA136" s="3"/>
    </row>
    <row r="137" spans="1:53" ht="14.1" customHeight="1" x14ac:dyDescent="0.2">
      <c r="A137" s="313" t="s">
        <v>167</v>
      </c>
      <c r="B137" s="456"/>
      <c r="C137" s="456"/>
      <c r="D137" s="456"/>
      <c r="E137" s="457"/>
      <c r="F137" s="349" t="s">
        <v>623</v>
      </c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50"/>
      <c r="Y137" s="350"/>
      <c r="Z137" s="350"/>
      <c r="AA137" s="350"/>
      <c r="AB137" s="350"/>
      <c r="AC137" s="295" t="str">
        <f>IF('5.'!AT376='5.'!BL$46,BM$13,IF('5.'!AT376='5.'!BM$46,BN$13,IF('5.'!AT376='5.'!BN$46,BO$13,"-")))</f>
        <v>-</v>
      </c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169"/>
      <c r="AT137" s="178" t="str">
        <f>IF(AC137=BM$13,0,IF(AC137=BN$13,1,IF(AC137=BO$13,0,"-")))</f>
        <v>-</v>
      </c>
      <c r="AU137" s="177"/>
      <c r="AV137" s="194"/>
      <c r="AW137" s="9"/>
      <c r="AX137" s="9"/>
      <c r="AY137" s="9"/>
      <c r="AZ137" s="9"/>
      <c r="BA137" s="3"/>
    </row>
    <row r="138" spans="1:53" ht="14.1" customHeight="1" x14ac:dyDescent="0.2">
      <c r="A138" s="458"/>
      <c r="B138" s="459"/>
      <c r="C138" s="459"/>
      <c r="D138" s="459"/>
      <c r="E138" s="460"/>
      <c r="F138" s="349" t="s">
        <v>251</v>
      </c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295" t="str">
        <f>IF('5.'!AT377='5.'!BL$46,BM$14,IF('5.'!AT377='5.'!BM$46,BN$14,IF('5.'!AT377='5.'!BN$46,BO$14,"-")))</f>
        <v>-</v>
      </c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169"/>
      <c r="AT138" s="178"/>
      <c r="AU138" s="177" t="str">
        <f>IF(AND(AC137=BN$13,AC138=BN$14),1,IF(OR(AC137=BM$13,AC137=BO$13,AC138=BM$14,AC138=BO$14),0,"-"))</f>
        <v>-</v>
      </c>
      <c r="AV138" s="194"/>
      <c r="AW138" s="9"/>
      <c r="AX138" s="9"/>
      <c r="AY138" s="9"/>
      <c r="AZ138" s="9"/>
      <c r="BA138" s="3"/>
    </row>
    <row r="139" spans="1:53" ht="14.1" customHeight="1" x14ac:dyDescent="0.2">
      <c r="A139" s="313" t="s">
        <v>168</v>
      </c>
      <c r="B139" s="456"/>
      <c r="C139" s="456"/>
      <c r="D139" s="456"/>
      <c r="E139" s="457"/>
      <c r="F139" s="349" t="s">
        <v>623</v>
      </c>
      <c r="G139" s="350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50"/>
      <c r="AC139" s="295" t="str">
        <f>IF('5.'!AT391='5.'!BL$46,BM$13,IF('5.'!AT391='5.'!BM$46,BN$13,IF('5.'!AT391='5.'!BN$46,BO$13,"-")))</f>
        <v>-</v>
      </c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169"/>
      <c r="AT139" s="178" t="str">
        <f>IF(AC139=BM$13,0,IF(AC139=BN$13,1,IF(AC139=BO$13,0,"-")))</f>
        <v>-</v>
      </c>
      <c r="AU139" s="177"/>
      <c r="AV139" s="194"/>
      <c r="AW139" s="9"/>
      <c r="AX139" s="9"/>
      <c r="AY139" s="9"/>
      <c r="AZ139" s="9"/>
      <c r="BA139" s="3"/>
    </row>
    <row r="140" spans="1:53" ht="14.1" customHeight="1" x14ac:dyDescent="0.2">
      <c r="A140" s="458"/>
      <c r="B140" s="459"/>
      <c r="C140" s="459"/>
      <c r="D140" s="459"/>
      <c r="E140" s="460"/>
      <c r="F140" s="349" t="s">
        <v>251</v>
      </c>
      <c r="G140" s="350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0"/>
      <c r="U140" s="350"/>
      <c r="V140" s="350"/>
      <c r="W140" s="350"/>
      <c r="X140" s="350"/>
      <c r="Y140" s="350"/>
      <c r="Z140" s="350"/>
      <c r="AA140" s="350"/>
      <c r="AB140" s="350"/>
      <c r="AC140" s="295" t="str">
        <f>IF('5.'!AT392='5.'!BL$46,BM$14,IF('5.'!AT392='5.'!BM$46,BN$14,IF('5.'!AT392='5.'!BN$46,BO$14,"-")))</f>
        <v>-</v>
      </c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169"/>
      <c r="AT140" s="178"/>
      <c r="AU140" s="177" t="str">
        <f>IF(AND(AC139=BN$13,AC140=BN$14),1,IF(OR(AC139=BM$13,AC139=BO$13,AC140=BM$14,AC140=BO$14),0,"-"))</f>
        <v>-</v>
      </c>
      <c r="AV140" s="194"/>
      <c r="AW140" s="9"/>
      <c r="AX140" s="9"/>
      <c r="AY140" s="9"/>
      <c r="AZ140" s="9"/>
      <c r="BA140" s="3"/>
    </row>
    <row r="141" spans="1:53" ht="14.1" customHeight="1" x14ac:dyDescent="0.2">
      <c r="A141" s="313" t="s">
        <v>169</v>
      </c>
      <c r="B141" s="456"/>
      <c r="C141" s="456"/>
      <c r="D141" s="456"/>
      <c r="E141" s="457"/>
      <c r="F141" s="349" t="s">
        <v>623</v>
      </c>
      <c r="G141" s="350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  <c r="U141" s="350"/>
      <c r="V141" s="350"/>
      <c r="W141" s="350"/>
      <c r="X141" s="350"/>
      <c r="Y141" s="350"/>
      <c r="Z141" s="350"/>
      <c r="AA141" s="350"/>
      <c r="AB141" s="350"/>
      <c r="AC141" s="295" t="str">
        <f>IF('5.'!AT406='5.'!BL$46,BM$13,IF('5.'!AT406='5.'!BM$46,BN$13,IF('5.'!AT406='5.'!BN$46,BO$13,"-")))</f>
        <v>-</v>
      </c>
      <c r="AD141" s="295"/>
      <c r="AE141" s="295"/>
      <c r="AF141" s="295"/>
      <c r="AG141" s="295"/>
      <c r="AH141" s="295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169"/>
      <c r="AT141" s="178" t="str">
        <f>IF(AC141=BM$13,0,IF(AC141=BN$13,1,IF(AC141=BO$13,0,"-")))</f>
        <v>-</v>
      </c>
      <c r="AU141" s="177"/>
      <c r="AV141" s="194"/>
      <c r="AW141" s="9"/>
      <c r="AX141" s="9"/>
      <c r="AY141" s="9"/>
      <c r="AZ141" s="9"/>
      <c r="BA141" s="3"/>
    </row>
    <row r="142" spans="1:53" ht="14.1" customHeight="1" x14ac:dyDescent="0.2">
      <c r="A142" s="458"/>
      <c r="B142" s="459"/>
      <c r="C142" s="459"/>
      <c r="D142" s="459"/>
      <c r="E142" s="460"/>
      <c r="F142" s="349" t="s">
        <v>251</v>
      </c>
      <c r="G142" s="350"/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  <c r="AC142" s="295" t="str">
        <f>IF('5.'!AT407='5.'!BL$46,BM$14,IF('5.'!AT407='5.'!BM$46,BN$14,IF('5.'!AT407='5.'!BN$46,BO$14,"-")))</f>
        <v>-</v>
      </c>
      <c r="AD142" s="295"/>
      <c r="AE142" s="295"/>
      <c r="AF142" s="295"/>
      <c r="AG142" s="295"/>
      <c r="AH142" s="295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169"/>
      <c r="AT142" s="178"/>
      <c r="AU142" s="177" t="str">
        <f>IF(AND(AC141=BN$13,AC142=BN$14),1,IF(OR(AC141=BM$13,AC141=BO$13,AC142=BM$14,AC142=BO$14),0,"-"))</f>
        <v>-</v>
      </c>
      <c r="AV142" s="194"/>
      <c r="AW142" s="9"/>
      <c r="AX142" s="9"/>
      <c r="AY142" s="9"/>
      <c r="AZ142" s="9"/>
      <c r="BA142" s="3"/>
    </row>
    <row r="143" spans="1:53" ht="20.100000000000001" customHeight="1" x14ac:dyDescent="0.2">
      <c r="A143" s="334" t="s">
        <v>85</v>
      </c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334"/>
      <c r="AJ143" s="334"/>
      <c r="AK143" s="334"/>
      <c r="AL143" s="334"/>
      <c r="AM143" s="334"/>
      <c r="AN143" s="334"/>
      <c r="AO143" s="334"/>
      <c r="AP143" s="334"/>
      <c r="AQ143" s="334"/>
      <c r="AR143" s="334"/>
      <c r="AS143" s="169"/>
      <c r="AT143" s="178"/>
      <c r="AU143" s="177"/>
      <c r="AV143" s="194"/>
      <c r="AW143" s="9"/>
      <c r="AX143" s="9"/>
      <c r="AY143" s="9"/>
      <c r="AZ143" s="9"/>
      <c r="BA143" s="3"/>
    </row>
    <row r="144" spans="1:53" ht="14.1" customHeight="1" x14ac:dyDescent="0.2">
      <c r="A144" s="313" t="s">
        <v>167</v>
      </c>
      <c r="B144" s="456"/>
      <c r="C144" s="456"/>
      <c r="D144" s="456"/>
      <c r="E144" s="457"/>
      <c r="F144" s="349" t="s">
        <v>623</v>
      </c>
      <c r="G144" s="350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  <c r="U144" s="350"/>
      <c r="V144" s="350"/>
      <c r="W144" s="350"/>
      <c r="X144" s="350"/>
      <c r="Y144" s="350"/>
      <c r="Z144" s="350"/>
      <c r="AA144" s="350"/>
      <c r="AB144" s="350"/>
      <c r="AC144" s="295" t="str">
        <f>IF('5.'!AT422='5.'!BL$46,BM$13,IF('5.'!AT422='5.'!BM$46,BN$13,IF('5.'!AT422='5.'!BN$46,BO$13,"-")))</f>
        <v>-</v>
      </c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169"/>
      <c r="AT144" s="178" t="str">
        <f>IF(AC144=BM$13,0,IF(AC144=BN$13,1,IF(AC144=BO$13,0,"-")))</f>
        <v>-</v>
      </c>
      <c r="AU144" s="177"/>
      <c r="AV144" s="194"/>
      <c r="AW144" s="9"/>
      <c r="AX144" s="9"/>
      <c r="AY144" s="9"/>
      <c r="AZ144" s="9"/>
      <c r="BA144" s="3"/>
    </row>
    <row r="145" spans="1:79" ht="14.1" customHeight="1" x14ac:dyDescent="0.2">
      <c r="A145" s="458"/>
      <c r="B145" s="459"/>
      <c r="C145" s="459"/>
      <c r="D145" s="459"/>
      <c r="E145" s="460"/>
      <c r="F145" s="349" t="s">
        <v>251</v>
      </c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  <c r="W145" s="350"/>
      <c r="X145" s="350"/>
      <c r="Y145" s="350"/>
      <c r="Z145" s="350"/>
      <c r="AA145" s="350"/>
      <c r="AB145" s="350"/>
      <c r="AC145" s="295" t="str">
        <f>IF('5.'!AT423='5.'!BL$46,BM$14,IF('5.'!AT423='5.'!BM$46,BN$14,IF('5.'!AT423='5.'!BN$46,BO$14,"-")))</f>
        <v>-</v>
      </c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169"/>
      <c r="AT145" s="178"/>
      <c r="AU145" s="177" t="str">
        <f>IF(AND(AC144=BN$13,AC145=BN$14),1,IF(OR(AC144=BM$13,AC144=BO$13,AC145=BM$14,AC145=BO$14),0,"-"))</f>
        <v>-</v>
      </c>
      <c r="AV145" s="194"/>
      <c r="AW145" s="9"/>
      <c r="AX145" s="9"/>
      <c r="AY145" s="9"/>
      <c r="AZ145" s="9"/>
      <c r="BA145" s="3"/>
    </row>
    <row r="146" spans="1:79" ht="14.1" customHeight="1" x14ac:dyDescent="0.2">
      <c r="A146" s="313" t="s">
        <v>168</v>
      </c>
      <c r="B146" s="456"/>
      <c r="C146" s="456"/>
      <c r="D146" s="456"/>
      <c r="E146" s="457"/>
      <c r="F146" s="349" t="s">
        <v>623</v>
      </c>
      <c r="G146" s="350"/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0"/>
      <c r="W146" s="350"/>
      <c r="X146" s="350"/>
      <c r="Y146" s="350"/>
      <c r="Z146" s="350"/>
      <c r="AA146" s="350"/>
      <c r="AB146" s="350"/>
      <c r="AC146" s="295" t="str">
        <f>IF('5.'!AT437='5.'!BL$46,BM$13,IF('5.'!AT437='5.'!BM$46,BN$13,IF('5.'!AT437='5.'!BN$46,BO$13,"-")))</f>
        <v>-</v>
      </c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169"/>
      <c r="AT146" s="178" t="str">
        <f>IF(AC146=BM$13,0,IF(AC146=BN$13,1,IF(AC146=BO$13,0,"-")))</f>
        <v>-</v>
      </c>
      <c r="AU146" s="177"/>
      <c r="AV146" s="194"/>
      <c r="AW146" s="9"/>
      <c r="AX146" s="9"/>
      <c r="AY146" s="9"/>
      <c r="AZ146" s="9"/>
      <c r="BA146" s="3"/>
    </row>
    <row r="147" spans="1:79" ht="14.1" customHeight="1" x14ac:dyDescent="0.2">
      <c r="A147" s="458"/>
      <c r="B147" s="459"/>
      <c r="C147" s="459"/>
      <c r="D147" s="459"/>
      <c r="E147" s="460"/>
      <c r="F147" s="349" t="s">
        <v>251</v>
      </c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0"/>
      <c r="X147" s="350"/>
      <c r="Y147" s="350"/>
      <c r="Z147" s="350"/>
      <c r="AA147" s="350"/>
      <c r="AB147" s="350"/>
      <c r="AC147" s="295" t="str">
        <f>IF('5.'!AT438='5.'!BL$46,BM$14,IF('5.'!AT438='5.'!BM$46,BN$14,IF('5.'!AT438='5.'!BN$46,BO$14,"-")))</f>
        <v>-</v>
      </c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169"/>
      <c r="AT147" s="178"/>
      <c r="AU147" s="177" t="str">
        <f>IF(AND(AC146=BN$13,AC147=BN$14),1,IF(OR(AC146=BM$13,AC146=BO$13,AC147=BM$14,AC147=BO$14),0,"-"))</f>
        <v>-</v>
      </c>
      <c r="AV147" s="194"/>
      <c r="AW147" s="9"/>
      <c r="AX147" s="9"/>
      <c r="AY147" s="9"/>
      <c r="AZ147" s="9"/>
      <c r="BA147" s="3"/>
    </row>
    <row r="148" spans="1:79" ht="14.1" customHeight="1" x14ac:dyDescent="0.2">
      <c r="A148" s="313" t="s">
        <v>169</v>
      </c>
      <c r="B148" s="456"/>
      <c r="C148" s="456"/>
      <c r="D148" s="456"/>
      <c r="E148" s="457"/>
      <c r="F148" s="349" t="s">
        <v>623</v>
      </c>
      <c r="G148" s="350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  <c r="W148" s="350"/>
      <c r="X148" s="350"/>
      <c r="Y148" s="350"/>
      <c r="Z148" s="350"/>
      <c r="AA148" s="350"/>
      <c r="AB148" s="350"/>
      <c r="AC148" s="295" t="str">
        <f>IF('5.'!AT452='5.'!BL$46,BM$13,IF('5.'!AT452='5.'!BM$46,BN$13,IF('5.'!AT452='5.'!BN$46,BO$13,"-")))</f>
        <v>-</v>
      </c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169"/>
      <c r="AT148" s="178" t="str">
        <f>IF(AC148=BM$13,0,IF(AC148=BN$13,1,IF(AC148=BO$13,0,"-")))</f>
        <v>-</v>
      </c>
      <c r="AU148" s="177"/>
      <c r="AV148" s="194"/>
      <c r="AW148" s="9"/>
      <c r="AX148" s="9"/>
      <c r="AY148" s="9"/>
      <c r="AZ148" s="9"/>
      <c r="BA148" s="3"/>
    </row>
    <row r="149" spans="1:79" ht="14.1" customHeight="1" x14ac:dyDescent="0.2">
      <c r="A149" s="458"/>
      <c r="B149" s="459"/>
      <c r="C149" s="459"/>
      <c r="D149" s="459"/>
      <c r="E149" s="460"/>
      <c r="F149" s="349" t="s">
        <v>251</v>
      </c>
      <c r="G149" s="350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0"/>
      <c r="X149" s="350"/>
      <c r="Y149" s="350"/>
      <c r="Z149" s="350"/>
      <c r="AA149" s="350"/>
      <c r="AB149" s="350"/>
      <c r="AC149" s="295" t="str">
        <f>IF('5.'!AT453='5.'!BL$46,BM$14,IF('5.'!AT453='5.'!BM$46,BN$14,IF('5.'!AT453='5.'!BN$46,BO$14,"-")))</f>
        <v>-</v>
      </c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169"/>
      <c r="AT149" s="178"/>
      <c r="AU149" s="177" t="str">
        <f>IF(AND(AC148=BN$13,AC149=BN$14),1,IF(OR(AC148=BM$13,AC148=BO$13,AC149=BM$14,AC149=BO$14),0,"-"))</f>
        <v>-</v>
      </c>
      <c r="AV149" s="194"/>
      <c r="AW149" s="9"/>
      <c r="AX149" s="9"/>
      <c r="AY149" s="9"/>
      <c r="AZ149" s="9"/>
      <c r="BA149" s="3"/>
    </row>
    <row r="150" spans="1:79" ht="20.100000000000001" customHeight="1" x14ac:dyDescent="0.2">
      <c r="A150" s="334" t="s">
        <v>86</v>
      </c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AD150" s="334"/>
      <c r="AE150" s="334"/>
      <c r="AF150" s="334"/>
      <c r="AG150" s="334"/>
      <c r="AH150" s="334"/>
      <c r="AI150" s="334"/>
      <c r="AJ150" s="334"/>
      <c r="AK150" s="334"/>
      <c r="AL150" s="334"/>
      <c r="AM150" s="334"/>
      <c r="AN150" s="334"/>
      <c r="AO150" s="334"/>
      <c r="AP150" s="334"/>
      <c r="AQ150" s="334"/>
      <c r="AR150" s="334"/>
      <c r="AS150" s="169"/>
      <c r="AT150" s="178"/>
      <c r="AU150" s="177"/>
      <c r="AV150" s="194"/>
      <c r="AW150" s="9"/>
      <c r="AX150" s="9"/>
      <c r="AY150" s="9"/>
      <c r="AZ150" s="9"/>
      <c r="BA150" s="3"/>
    </row>
    <row r="151" spans="1:79" ht="14.1" customHeight="1" x14ac:dyDescent="0.2">
      <c r="A151" s="313" t="s">
        <v>167</v>
      </c>
      <c r="B151" s="456"/>
      <c r="C151" s="456"/>
      <c r="D151" s="456"/>
      <c r="E151" s="457"/>
      <c r="F151" s="349" t="s">
        <v>623</v>
      </c>
      <c r="G151" s="350"/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0"/>
      <c r="W151" s="350"/>
      <c r="X151" s="350"/>
      <c r="Y151" s="350"/>
      <c r="Z151" s="350"/>
      <c r="AA151" s="350"/>
      <c r="AB151" s="350"/>
      <c r="AC151" s="295" t="str">
        <f>IF('5.'!AT468='5.'!BL$46,BM$13,IF('5.'!AT468='5.'!BM$46,BN$13,IF('5.'!AT468='5.'!BN$46,BO$13,"-")))</f>
        <v>-</v>
      </c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169"/>
      <c r="AT151" s="178" t="str">
        <f>IF(AC151=BM$13,0,IF(AC151=BN$13,1,IF(AC151=BO$13,0,"-")))</f>
        <v>-</v>
      </c>
      <c r="AU151" s="177"/>
      <c r="AV151" s="194"/>
      <c r="AW151" s="9"/>
      <c r="AX151" s="9"/>
      <c r="AY151" s="9"/>
      <c r="AZ151" s="9"/>
      <c r="BA151" s="3"/>
    </row>
    <row r="152" spans="1:79" ht="14.1" customHeight="1" x14ac:dyDescent="0.2">
      <c r="A152" s="458"/>
      <c r="B152" s="459"/>
      <c r="C152" s="459"/>
      <c r="D152" s="459"/>
      <c r="E152" s="460"/>
      <c r="F152" s="349" t="s">
        <v>251</v>
      </c>
      <c r="G152" s="350"/>
      <c r="H152" s="350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  <c r="U152" s="350"/>
      <c r="V152" s="350"/>
      <c r="W152" s="350"/>
      <c r="X152" s="350"/>
      <c r="Y152" s="350"/>
      <c r="Z152" s="350"/>
      <c r="AA152" s="350"/>
      <c r="AB152" s="350"/>
      <c r="AC152" s="295" t="str">
        <f>IF('5.'!AT469='5.'!BL$46,BM$14,IF('5.'!AT469='5.'!BM$46,BN$14,IF('5.'!AT469='5.'!BN$46,BO$14,"-")))</f>
        <v>-</v>
      </c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169"/>
      <c r="AT152" s="178"/>
      <c r="AU152" s="177" t="str">
        <f>IF(AND(AC151=BN$13,AC152=BN$14),1,IF(OR(AC151=BM$13,AC151=BO$13,AC152=BM$14,AC152=BO$14),0,"-"))</f>
        <v>-</v>
      </c>
      <c r="AV152" s="194"/>
      <c r="AW152" s="9"/>
      <c r="AX152" s="9"/>
      <c r="AY152" s="9"/>
      <c r="AZ152" s="9"/>
      <c r="BA152" s="3"/>
    </row>
    <row r="153" spans="1:79" ht="14.1" customHeight="1" x14ac:dyDescent="0.2">
      <c r="A153" s="313" t="s">
        <v>168</v>
      </c>
      <c r="B153" s="456"/>
      <c r="C153" s="456"/>
      <c r="D153" s="456"/>
      <c r="E153" s="457"/>
      <c r="F153" s="349" t="s">
        <v>623</v>
      </c>
      <c r="G153" s="350"/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  <c r="U153" s="350"/>
      <c r="V153" s="350"/>
      <c r="W153" s="350"/>
      <c r="X153" s="350"/>
      <c r="Y153" s="350"/>
      <c r="Z153" s="350"/>
      <c r="AA153" s="350"/>
      <c r="AB153" s="350"/>
      <c r="AC153" s="295" t="str">
        <f>IF('5.'!AT483='5.'!BL$46,BM$13,IF('5.'!AT483='5.'!BM$46,BN$13,IF('5.'!AT483='5.'!BN$46,BO$13,"-")))</f>
        <v>-</v>
      </c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169"/>
      <c r="AT153" s="178" t="str">
        <f>IF(AC153=BM$13,0,IF(AC153=BN$13,1,IF(AC153=BO$13,0,"-")))</f>
        <v>-</v>
      </c>
      <c r="AU153" s="177"/>
      <c r="AV153" s="194"/>
      <c r="AW153" s="9"/>
      <c r="AX153" s="9"/>
      <c r="AY153" s="9"/>
      <c r="AZ153" s="9"/>
      <c r="BA153" s="3"/>
    </row>
    <row r="154" spans="1:79" ht="14.1" customHeight="1" x14ac:dyDescent="0.2">
      <c r="A154" s="458"/>
      <c r="B154" s="459"/>
      <c r="C154" s="459"/>
      <c r="D154" s="459"/>
      <c r="E154" s="460"/>
      <c r="F154" s="349" t="s">
        <v>251</v>
      </c>
      <c r="G154" s="350"/>
      <c r="H154" s="350"/>
      <c r="I154" s="350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  <c r="U154" s="350"/>
      <c r="V154" s="350"/>
      <c r="W154" s="350"/>
      <c r="X154" s="350"/>
      <c r="Y154" s="350"/>
      <c r="Z154" s="350"/>
      <c r="AA154" s="350"/>
      <c r="AB154" s="350"/>
      <c r="AC154" s="295" t="str">
        <f>IF('5.'!AT484='5.'!BL$46,BM$14,IF('5.'!AT484='5.'!BM$46,BN$14,IF('5.'!AT484='5.'!BN$46,BO$14,"-")))</f>
        <v>-</v>
      </c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169"/>
      <c r="AT154" s="178"/>
      <c r="AU154" s="177" t="str">
        <f>IF(AND(AC153=BN$13,AC154=BN$14),1,IF(OR(AC153=BM$13,AC153=BO$13,AC154=BM$14,AC154=BO$14),0,"-"))</f>
        <v>-</v>
      </c>
      <c r="AV154" s="194"/>
      <c r="AW154" s="9"/>
      <c r="AX154" s="9"/>
      <c r="AY154" s="9"/>
      <c r="AZ154" s="9"/>
      <c r="BA154" s="3"/>
    </row>
    <row r="155" spans="1:79" ht="14.1" customHeight="1" x14ac:dyDescent="0.2">
      <c r="A155" s="295" t="s">
        <v>169</v>
      </c>
      <c r="B155" s="463"/>
      <c r="C155" s="463"/>
      <c r="D155" s="463"/>
      <c r="E155" s="463"/>
      <c r="F155" s="461" t="s">
        <v>623</v>
      </c>
      <c r="G155" s="461"/>
      <c r="H155" s="461"/>
      <c r="I155" s="461"/>
      <c r="J155" s="461"/>
      <c r="K155" s="461"/>
      <c r="L155" s="461"/>
      <c r="M155" s="461"/>
      <c r="N155" s="461"/>
      <c r="O155" s="461"/>
      <c r="P155" s="461"/>
      <c r="Q155" s="461"/>
      <c r="R155" s="461"/>
      <c r="S155" s="461"/>
      <c r="T155" s="461"/>
      <c r="U155" s="461"/>
      <c r="V155" s="461"/>
      <c r="W155" s="461"/>
      <c r="X155" s="461"/>
      <c r="Y155" s="461"/>
      <c r="Z155" s="461"/>
      <c r="AA155" s="461"/>
      <c r="AB155" s="461"/>
      <c r="AC155" s="295" t="str">
        <f>IF('5.'!AT498='5.'!BL$46,BM$13,IF('5.'!AT498='5.'!BM$46,BN$13,IF('5.'!AT498='5.'!BN$46,BO$13,"-")))</f>
        <v>-</v>
      </c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169"/>
      <c r="AT155" s="178" t="str">
        <f>IF(AC155=BM$13,0,IF(AC155=BN$13,1,IF(AC155=BO$13,0,"-")))</f>
        <v>-</v>
      </c>
      <c r="AU155" s="177"/>
      <c r="AV155" s="194"/>
      <c r="AW155" s="9"/>
      <c r="AX155" s="9"/>
      <c r="AY155" s="9"/>
      <c r="AZ155" s="9"/>
      <c r="BA155" s="3"/>
    </row>
    <row r="156" spans="1:79" ht="14.1" customHeight="1" x14ac:dyDescent="0.2">
      <c r="A156" s="463"/>
      <c r="B156" s="463"/>
      <c r="C156" s="463"/>
      <c r="D156" s="463"/>
      <c r="E156" s="463"/>
      <c r="F156" s="461" t="s">
        <v>251</v>
      </c>
      <c r="G156" s="461"/>
      <c r="H156" s="461"/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295" t="str">
        <f>IF('5.'!AT499='5.'!BL$46,BM$14,IF('5.'!AT499='5.'!BM$46,BN$14,IF('5.'!AT499='5.'!BN$46,BO$14,"-")))</f>
        <v>-</v>
      </c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169"/>
      <c r="AT156" s="178"/>
      <c r="AU156" s="177" t="str">
        <f>IF(AND(AC155=BN$13,AC156=BN$14),1,IF(OR(AC155=BM$13,AC155=BO$13,AC156=BM$14,AC156=BO$14),0,"-"))</f>
        <v>-</v>
      </c>
      <c r="AV156" s="194"/>
      <c r="AW156" s="9"/>
      <c r="AX156" s="9"/>
      <c r="AY156" s="9"/>
      <c r="AZ156" s="9"/>
      <c r="BA156" s="3"/>
    </row>
    <row r="157" spans="1:79" ht="20.100000000000001" customHeight="1" x14ac:dyDescent="0.2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76"/>
      <c r="AT157" s="145"/>
      <c r="AU157" s="146"/>
      <c r="AV157" s="192"/>
      <c r="AW157" s="92"/>
      <c r="AX157" s="92"/>
      <c r="AY157" s="92"/>
      <c r="AZ157" s="92"/>
      <c r="BA157" s="152"/>
    </row>
    <row r="158" spans="1:79" ht="20.100000000000001" customHeight="1" x14ac:dyDescent="0.2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76"/>
      <c r="AT158" s="146">
        <f>SUM(AT88:AT156)</f>
        <v>0</v>
      </c>
      <c r="AU158" s="146">
        <f>SUM(AU88:AU156)</f>
        <v>0</v>
      </c>
      <c r="AV158" s="192"/>
      <c r="AW158" s="92"/>
      <c r="AX158" s="92"/>
      <c r="AY158" s="92"/>
      <c r="AZ158" s="92"/>
      <c r="BA158" s="152"/>
    </row>
    <row r="159" spans="1:79" ht="20.100000000000001" customHeight="1" x14ac:dyDescent="0.2">
      <c r="A159" s="334" t="s">
        <v>618</v>
      </c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  <c r="AA159" s="334"/>
      <c r="AB159" s="334"/>
      <c r="AC159" s="334"/>
      <c r="AD159" s="334"/>
      <c r="AE159" s="334"/>
      <c r="AF159" s="334"/>
      <c r="AG159" s="334"/>
      <c r="AH159" s="334"/>
      <c r="AI159" s="334"/>
      <c r="AJ159" s="334"/>
      <c r="AK159" s="334"/>
      <c r="AL159" s="334"/>
      <c r="AM159" s="334"/>
      <c r="AN159" s="334"/>
      <c r="AO159" s="334"/>
      <c r="AP159" s="334"/>
      <c r="AQ159" s="334"/>
      <c r="AR159" s="334"/>
      <c r="AS159" s="169"/>
      <c r="AT159" s="179"/>
      <c r="AU159" s="179"/>
      <c r="AV159" s="92"/>
      <c r="AW159" s="92"/>
      <c r="AX159" s="92"/>
      <c r="AY159" s="92"/>
      <c r="AZ159" s="152"/>
    </row>
    <row r="160" spans="1:79" ht="27.95" customHeight="1" x14ac:dyDescent="0.2">
      <c r="A160" s="285"/>
      <c r="B160" s="285"/>
      <c r="C160" s="285"/>
      <c r="D160" s="285"/>
      <c r="E160" s="285"/>
      <c r="F160" s="462" t="s">
        <v>621</v>
      </c>
      <c r="G160" s="462"/>
      <c r="H160" s="462"/>
      <c r="I160" s="462"/>
      <c r="J160" s="462"/>
      <c r="K160" s="462"/>
      <c r="L160" s="462"/>
      <c r="M160" s="462"/>
      <c r="N160" s="462"/>
      <c r="O160" s="462"/>
      <c r="P160" s="462"/>
      <c r="Q160" s="462"/>
      <c r="R160" s="462"/>
      <c r="S160" s="462"/>
      <c r="T160" s="462"/>
      <c r="U160" s="462"/>
      <c r="V160" s="462"/>
      <c r="W160" s="462"/>
      <c r="X160" s="462"/>
      <c r="Y160" s="462"/>
      <c r="Z160" s="462"/>
      <c r="AA160" s="462"/>
      <c r="AB160" s="462"/>
      <c r="AC160" s="285">
        <f>AT83</f>
        <v>0</v>
      </c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169">
        <f>HLOOKUP(AC160,BL160:CA161,2,TRUE)</f>
        <v>0</v>
      </c>
      <c r="AT160" s="92"/>
      <c r="AU160" s="92"/>
      <c r="AV160" s="92"/>
      <c r="AW160" s="92"/>
      <c r="AX160" s="92"/>
      <c r="AY160" s="92"/>
      <c r="BL160" s="1">
        <v>0</v>
      </c>
      <c r="BM160" s="1">
        <v>1</v>
      </c>
      <c r="BN160" s="1">
        <v>3</v>
      </c>
      <c r="BO160" s="1">
        <v>4</v>
      </c>
      <c r="BP160" s="1">
        <v>5</v>
      </c>
      <c r="BQ160" s="1">
        <v>7</v>
      </c>
      <c r="BR160" s="1">
        <v>8</v>
      </c>
      <c r="BS160" s="1">
        <v>10</v>
      </c>
      <c r="BT160" s="1">
        <v>11</v>
      </c>
      <c r="BU160" s="1">
        <v>13</v>
      </c>
      <c r="BV160" s="1">
        <v>14</v>
      </c>
      <c r="BW160" s="1">
        <v>16</v>
      </c>
      <c r="BX160" s="1">
        <v>17</v>
      </c>
      <c r="BY160" s="1">
        <v>19</v>
      </c>
      <c r="BZ160" s="1">
        <v>20</v>
      </c>
      <c r="CA160" s="1">
        <v>22</v>
      </c>
    </row>
    <row r="161" spans="1:79" ht="27.95" customHeight="1" x14ac:dyDescent="0.2">
      <c r="A161" s="285"/>
      <c r="B161" s="285"/>
      <c r="C161" s="285"/>
      <c r="D161" s="285"/>
      <c r="E161" s="285"/>
      <c r="F161" s="462" t="s">
        <v>205</v>
      </c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2"/>
      <c r="AC161" s="285">
        <f>AU83</f>
        <v>0</v>
      </c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169" t="e">
        <f>HLOOKUP(AT161,BL162:BR163,2,TRUE)</f>
        <v>#DIV/0!</v>
      </c>
      <c r="AT161" s="238" t="e">
        <f>AC161*100/AC160</f>
        <v>#DIV/0!</v>
      </c>
      <c r="AU161" s="152"/>
      <c r="BL161" s="1">
        <v>0</v>
      </c>
      <c r="BM161" s="1">
        <v>1</v>
      </c>
      <c r="BN161" s="1">
        <v>2</v>
      </c>
      <c r="BO161" s="1">
        <v>3</v>
      </c>
      <c r="BP161" s="1">
        <v>4</v>
      </c>
      <c r="BQ161" s="1">
        <v>5</v>
      </c>
      <c r="BR161" s="1">
        <v>6</v>
      </c>
      <c r="BS161" s="1">
        <v>7</v>
      </c>
      <c r="BT161" s="1">
        <v>8</v>
      </c>
      <c r="BU161" s="1">
        <v>9</v>
      </c>
      <c r="BV161" s="1">
        <v>10</v>
      </c>
      <c r="BW161" s="1">
        <v>11</v>
      </c>
      <c r="BX161" s="1">
        <v>12</v>
      </c>
      <c r="BY161" s="1">
        <v>13</v>
      </c>
      <c r="BZ161" s="1">
        <v>14</v>
      </c>
      <c r="CA161" s="1">
        <v>15</v>
      </c>
    </row>
    <row r="162" spans="1:79" ht="27.95" customHeight="1" x14ac:dyDescent="0.2">
      <c r="A162" s="285"/>
      <c r="B162" s="285"/>
      <c r="C162" s="285"/>
      <c r="D162" s="285"/>
      <c r="E162" s="285"/>
      <c r="F162" s="462" t="s">
        <v>551</v>
      </c>
      <c r="G162" s="462"/>
      <c r="H162" s="462"/>
      <c r="I162" s="462"/>
      <c r="J162" s="462"/>
      <c r="K162" s="462"/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285">
        <f>'4.'!AT34</f>
        <v>0</v>
      </c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169" t="str">
        <f>'4.'!AU34</f>
        <v>-</v>
      </c>
      <c r="AT162" s="92"/>
      <c r="AU162" s="152"/>
      <c r="BL162" s="1">
        <v>0</v>
      </c>
      <c r="BM162" s="1">
        <v>30</v>
      </c>
      <c r="BN162" s="1">
        <v>40</v>
      </c>
      <c r="BO162" s="1">
        <v>50</v>
      </c>
      <c r="BP162" s="1">
        <v>60</v>
      </c>
      <c r="BQ162" s="1">
        <v>70</v>
      </c>
      <c r="BR162" s="1">
        <v>80</v>
      </c>
    </row>
    <row r="163" spans="1:79" ht="27.95" customHeight="1" x14ac:dyDescent="0.2">
      <c r="A163" s="285"/>
      <c r="B163" s="285"/>
      <c r="C163" s="285"/>
      <c r="D163" s="285"/>
      <c r="E163" s="285"/>
      <c r="F163" s="462" t="s">
        <v>552</v>
      </c>
      <c r="G163" s="462"/>
      <c r="H163" s="462"/>
      <c r="I163" s="462"/>
      <c r="J163" s="462"/>
      <c r="K163" s="462"/>
      <c r="L163" s="462"/>
      <c r="M163" s="462"/>
      <c r="N163" s="462"/>
      <c r="O163" s="462"/>
      <c r="P163" s="462"/>
      <c r="Q163" s="462"/>
      <c r="R163" s="462"/>
      <c r="S163" s="462"/>
      <c r="T163" s="462"/>
      <c r="U163" s="462"/>
      <c r="V163" s="462"/>
      <c r="W163" s="462"/>
      <c r="X163" s="462"/>
      <c r="Y163" s="462"/>
      <c r="Z163" s="462"/>
      <c r="AA163" s="462"/>
      <c r="AB163" s="462"/>
      <c r="AC163" s="464">
        <f>'8.'!L36</f>
        <v>0</v>
      </c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11">
        <f>'8.'!P36</f>
        <v>14</v>
      </c>
      <c r="AT163" s="92"/>
      <c r="AU163" s="152"/>
      <c r="AV163" s="6"/>
      <c r="AW163" s="6"/>
      <c r="BL163" s="1">
        <v>0</v>
      </c>
      <c r="BM163" s="1">
        <v>2</v>
      </c>
      <c r="BN163" s="1">
        <v>3</v>
      </c>
      <c r="BO163" s="1">
        <v>5</v>
      </c>
      <c r="BP163" s="1">
        <v>6</v>
      </c>
      <c r="BQ163" s="1">
        <v>7</v>
      </c>
      <c r="BR163" s="1">
        <v>8</v>
      </c>
    </row>
    <row r="164" spans="1:79" ht="27.95" customHeight="1" x14ac:dyDescent="0.2">
      <c r="A164" s="296"/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8"/>
      <c r="AS164" s="169"/>
      <c r="AT164" s="92"/>
      <c r="AU164" s="152"/>
      <c r="AV164" s="6"/>
      <c r="AW164" s="6"/>
    </row>
    <row r="165" spans="1:79" ht="20.100000000000001" customHeight="1" x14ac:dyDescent="0.2">
      <c r="A165" s="334" t="s">
        <v>619</v>
      </c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334"/>
      <c r="AJ165" s="334"/>
      <c r="AK165" s="334"/>
      <c r="AL165" s="334"/>
      <c r="AM165" s="334"/>
      <c r="AN165" s="334"/>
      <c r="AO165" s="334"/>
      <c r="AP165" s="334"/>
      <c r="AQ165" s="334"/>
      <c r="AR165" s="334"/>
      <c r="AS165" s="169"/>
      <c r="AT165" s="92"/>
      <c r="AU165" s="92"/>
      <c r="AV165" s="6"/>
      <c r="AW165" s="6"/>
    </row>
    <row r="166" spans="1:79" ht="27.95" customHeight="1" x14ac:dyDescent="0.2">
      <c r="A166" s="285"/>
      <c r="B166" s="285"/>
      <c r="C166" s="285"/>
      <c r="D166" s="285"/>
      <c r="E166" s="285"/>
      <c r="F166" s="462" t="s">
        <v>621</v>
      </c>
      <c r="G166" s="462"/>
      <c r="H166" s="462"/>
      <c r="I166" s="462"/>
      <c r="J166" s="462"/>
      <c r="K166" s="462"/>
      <c r="L166" s="462"/>
      <c r="M166" s="462"/>
      <c r="N166" s="462"/>
      <c r="O166" s="462"/>
      <c r="P166" s="462"/>
      <c r="Q166" s="462"/>
      <c r="R166" s="462"/>
      <c r="S166" s="462"/>
      <c r="T166" s="462"/>
      <c r="U166" s="462"/>
      <c r="V166" s="462"/>
      <c r="W166" s="462"/>
      <c r="X166" s="462"/>
      <c r="Y166" s="462"/>
      <c r="Z166" s="462"/>
      <c r="AA166" s="462"/>
      <c r="AB166" s="462"/>
      <c r="AC166" s="285">
        <f>AT158</f>
        <v>0</v>
      </c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169">
        <f>HLOOKUP(AC166,BL160:CA161,2,TRUE)</f>
        <v>0</v>
      </c>
      <c r="AT166" s="92"/>
      <c r="AU166" s="92"/>
      <c r="AV166" s="6"/>
      <c r="AW166" s="6"/>
    </row>
    <row r="167" spans="1:79" ht="27.95" customHeight="1" x14ac:dyDescent="0.2">
      <c r="A167" s="285"/>
      <c r="B167" s="285"/>
      <c r="C167" s="285"/>
      <c r="D167" s="285"/>
      <c r="E167" s="285"/>
      <c r="F167" s="462" t="s">
        <v>205</v>
      </c>
      <c r="G167" s="462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  <c r="V167" s="462"/>
      <c r="W167" s="462"/>
      <c r="X167" s="462"/>
      <c r="Y167" s="462"/>
      <c r="Z167" s="462"/>
      <c r="AA167" s="462"/>
      <c r="AB167" s="462"/>
      <c r="AC167" s="285">
        <f>AU158</f>
        <v>0</v>
      </c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169" t="e">
        <f>HLOOKUP(AT167,BL162:BR163,2,TRUE)</f>
        <v>#DIV/0!</v>
      </c>
      <c r="AT167" s="195" t="e">
        <f>AC167*100/AC166</f>
        <v>#DIV/0!</v>
      </c>
      <c r="AU167" s="180"/>
      <c r="AV167" s="92"/>
      <c r="AW167" s="92"/>
      <c r="AX167" s="92"/>
      <c r="AY167" s="92"/>
      <c r="AZ167" s="152"/>
    </row>
    <row r="168" spans="1:79" ht="27.95" customHeight="1" x14ac:dyDescent="0.2">
      <c r="A168" s="285"/>
      <c r="B168" s="285"/>
      <c r="C168" s="285"/>
      <c r="D168" s="285"/>
      <c r="E168" s="285"/>
      <c r="F168" s="462" t="s">
        <v>551</v>
      </c>
      <c r="G168" s="462"/>
      <c r="H168" s="462"/>
      <c r="I168" s="462"/>
      <c r="J168" s="462"/>
      <c r="K168" s="462"/>
      <c r="L168" s="462"/>
      <c r="M168" s="462"/>
      <c r="N168" s="462"/>
      <c r="O168" s="462"/>
      <c r="P168" s="462"/>
      <c r="Q168" s="462"/>
      <c r="R168" s="462"/>
      <c r="S168" s="462"/>
      <c r="T168" s="462"/>
      <c r="U168" s="462"/>
      <c r="V168" s="462"/>
      <c r="W168" s="462"/>
      <c r="X168" s="462"/>
      <c r="Y168" s="462"/>
      <c r="Z168" s="462"/>
      <c r="AA168" s="462"/>
      <c r="AB168" s="462"/>
      <c r="AC168" s="285">
        <f>'5.'!AT34</f>
        <v>0</v>
      </c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169" t="str">
        <f>'5.'!AU34</f>
        <v>-</v>
      </c>
      <c r="AT168" s="195"/>
      <c r="AU168" s="180"/>
      <c r="AV168" s="92"/>
      <c r="AW168" s="92"/>
      <c r="AX168" s="92"/>
      <c r="AY168" s="92"/>
    </row>
    <row r="169" spans="1:79" ht="27.95" customHeight="1" x14ac:dyDescent="0.2">
      <c r="A169" s="285"/>
      <c r="B169" s="285"/>
      <c r="C169" s="285"/>
      <c r="D169" s="285"/>
      <c r="E169" s="285"/>
      <c r="F169" s="462" t="s">
        <v>552</v>
      </c>
      <c r="G169" s="462"/>
      <c r="H169" s="462"/>
      <c r="I169" s="462"/>
      <c r="J169" s="462"/>
      <c r="K169" s="462"/>
      <c r="L169" s="462"/>
      <c r="M169" s="462"/>
      <c r="N169" s="462"/>
      <c r="O169" s="462"/>
      <c r="P169" s="462"/>
      <c r="Q169" s="462"/>
      <c r="R169" s="462"/>
      <c r="S169" s="462"/>
      <c r="T169" s="462"/>
      <c r="U169" s="462"/>
      <c r="V169" s="462"/>
      <c r="W169" s="462"/>
      <c r="X169" s="462"/>
      <c r="Y169" s="462"/>
      <c r="Z169" s="462"/>
      <c r="AA169" s="462"/>
      <c r="AB169" s="462"/>
      <c r="AC169" s="464">
        <f>'8.'!L68</f>
        <v>0</v>
      </c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169">
        <f>'8.'!P68</f>
        <v>14</v>
      </c>
      <c r="AT169" s="92"/>
      <c r="AU169" s="152"/>
    </row>
    <row r="170" spans="1:79" ht="27.95" customHeight="1" x14ac:dyDescent="0.2">
      <c r="A170" s="296"/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297"/>
      <c r="AO170" s="297"/>
      <c r="AP170" s="297"/>
      <c r="AQ170" s="297"/>
      <c r="AR170" s="298"/>
      <c r="AS170" s="169"/>
      <c r="AT170" s="92"/>
      <c r="AU170" s="180"/>
    </row>
    <row r="171" spans="1:79" ht="20.100000000000001" customHeight="1" x14ac:dyDescent="0.2">
      <c r="A171" s="334" t="s">
        <v>87</v>
      </c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  <c r="AB171" s="334"/>
      <c r="AC171" s="334"/>
      <c r="AD171" s="334"/>
      <c r="AE171" s="334"/>
      <c r="AF171" s="334"/>
      <c r="AG171" s="334"/>
      <c r="AH171" s="334"/>
      <c r="AI171" s="334"/>
      <c r="AJ171" s="334"/>
      <c r="AK171" s="334"/>
      <c r="AL171" s="334"/>
      <c r="AM171" s="334"/>
      <c r="AN171" s="334"/>
      <c r="AO171" s="334"/>
      <c r="AP171" s="334"/>
      <c r="AQ171" s="334"/>
      <c r="AR171" s="334"/>
      <c r="AS171" s="169"/>
      <c r="AT171" s="92"/>
      <c r="AU171" s="180"/>
      <c r="AV171" s="6"/>
      <c r="AW171" s="6"/>
    </row>
    <row r="172" spans="1:79" ht="27.95" customHeight="1" x14ac:dyDescent="0.2">
      <c r="A172" s="295"/>
      <c r="B172" s="295"/>
      <c r="C172" s="295"/>
      <c r="D172" s="295"/>
      <c r="E172" s="295"/>
      <c r="F172" s="462" t="s">
        <v>88</v>
      </c>
      <c r="G172" s="462"/>
      <c r="H172" s="462"/>
      <c r="I172" s="462"/>
      <c r="J172" s="462"/>
      <c r="K172" s="462"/>
      <c r="L172" s="462"/>
      <c r="M172" s="462"/>
      <c r="N172" s="462"/>
      <c r="O172" s="462"/>
      <c r="P172" s="462"/>
      <c r="Q172" s="462"/>
      <c r="R172" s="462"/>
      <c r="S172" s="462"/>
      <c r="T172" s="462"/>
      <c r="U172" s="462"/>
      <c r="V172" s="462"/>
      <c r="W172" s="462"/>
      <c r="X172" s="462"/>
      <c r="Y172" s="462"/>
      <c r="Z172" s="462"/>
      <c r="AA172" s="462"/>
      <c r="AB172" s="462"/>
      <c r="AC172" s="285" t="str">
        <f>IF('6.'!AT20='6.'!BL21,BM$14,IF('6.'!AT20='6.'!BM21,BN$14,IF('6.'!AT20='6.'!BN21,"NEM vállalt","-")))</f>
        <v>-</v>
      </c>
      <c r="AD172" s="285"/>
      <c r="AE172" s="285"/>
      <c r="AF172" s="285"/>
      <c r="AG172" s="285"/>
      <c r="AH172" s="285"/>
      <c r="AI172" s="285"/>
      <c r="AJ172" s="285"/>
      <c r="AK172" s="285"/>
      <c r="AL172" s="285"/>
      <c r="AM172" s="285"/>
      <c r="AN172" s="285"/>
      <c r="AO172" s="285"/>
      <c r="AP172" s="285"/>
      <c r="AQ172" s="285"/>
      <c r="AR172" s="285"/>
      <c r="AS172" s="169" t="str">
        <f>'6.'!AU20</f>
        <v>-</v>
      </c>
    </row>
    <row r="173" spans="1:79" ht="27.95" customHeight="1" x14ac:dyDescent="0.2">
      <c r="A173" s="295"/>
      <c r="B173" s="295"/>
      <c r="C173" s="295"/>
      <c r="D173" s="295"/>
      <c r="E173" s="295"/>
      <c r="F173" s="462" t="s">
        <v>550</v>
      </c>
      <c r="G173" s="462"/>
      <c r="H173" s="462"/>
      <c r="I173" s="462"/>
      <c r="J173" s="462"/>
      <c r="K173" s="462"/>
      <c r="L173" s="462"/>
      <c r="M173" s="462"/>
      <c r="N173" s="462"/>
      <c r="O173" s="462"/>
      <c r="P173" s="462"/>
      <c r="Q173" s="462"/>
      <c r="R173" s="462"/>
      <c r="S173" s="462"/>
      <c r="T173" s="462"/>
      <c r="U173" s="462"/>
      <c r="V173" s="462"/>
      <c r="W173" s="462"/>
      <c r="X173" s="462"/>
      <c r="Y173" s="462"/>
      <c r="Z173" s="462"/>
      <c r="AA173" s="462"/>
      <c r="AB173" s="462"/>
      <c r="AC173" s="285">
        <f>'6.'!AS28</f>
        <v>0</v>
      </c>
      <c r="AD173" s="285"/>
      <c r="AE173" s="285"/>
      <c r="AF173" s="285"/>
      <c r="AG173" s="285"/>
      <c r="AH173" s="285"/>
      <c r="AI173" s="285"/>
      <c r="AJ173" s="285"/>
      <c r="AK173" s="285"/>
      <c r="AL173" s="285"/>
      <c r="AM173" s="285"/>
      <c r="AN173" s="285"/>
      <c r="AO173" s="285"/>
      <c r="AP173" s="285"/>
      <c r="AQ173" s="285"/>
      <c r="AR173" s="285"/>
      <c r="AS173" s="169">
        <f>'6.'!AS28</f>
        <v>0</v>
      </c>
    </row>
    <row r="174" spans="1:79" ht="27.95" customHeight="1" x14ac:dyDescent="0.2">
      <c r="A174" s="411"/>
      <c r="B174" s="412"/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27"/>
      <c r="AS174" s="226"/>
    </row>
    <row r="175" spans="1:79" ht="20.100000000000001" customHeight="1" x14ac:dyDescent="0.2">
      <c r="A175" s="334" t="s">
        <v>89</v>
      </c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334"/>
      <c r="AH175" s="334"/>
      <c r="AI175" s="334"/>
      <c r="AJ175" s="334"/>
      <c r="AK175" s="334"/>
      <c r="AL175" s="334"/>
      <c r="AM175" s="334"/>
      <c r="AN175" s="334"/>
      <c r="AO175" s="334"/>
      <c r="AP175" s="334"/>
      <c r="AQ175" s="334"/>
      <c r="AR175" s="334"/>
      <c r="AS175" s="226"/>
    </row>
    <row r="176" spans="1:79" ht="27.95" customHeight="1" x14ac:dyDescent="0.2">
      <c r="A176" s="295"/>
      <c r="B176" s="295"/>
      <c r="C176" s="295"/>
      <c r="D176" s="295"/>
      <c r="E176" s="295"/>
      <c r="F176" s="462" t="s">
        <v>90</v>
      </c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462"/>
      <c r="R176" s="462"/>
      <c r="S176" s="462"/>
      <c r="T176" s="462"/>
      <c r="U176" s="462"/>
      <c r="V176" s="462"/>
      <c r="W176" s="462"/>
      <c r="X176" s="462"/>
      <c r="Y176" s="462"/>
      <c r="Z176" s="462"/>
      <c r="AA176" s="462"/>
      <c r="AB176" s="462"/>
      <c r="AC176" s="431" t="str">
        <f>IF('7.'!AS9=1,"vállalt",IF('7.'!AS9=0,"NEM vállalt","-"))</f>
        <v>NEM vállalt</v>
      </c>
      <c r="AD176" s="431"/>
      <c r="AE176" s="431"/>
      <c r="AF176" s="431"/>
      <c r="AG176" s="431"/>
      <c r="AH176" s="431"/>
      <c r="AI176" s="431"/>
      <c r="AJ176" s="431"/>
      <c r="AK176" s="431"/>
      <c r="AL176" s="431"/>
      <c r="AM176" s="431"/>
      <c r="AN176" s="431"/>
      <c r="AO176" s="431"/>
      <c r="AP176" s="431"/>
      <c r="AQ176" s="431"/>
      <c r="AR176" s="431"/>
      <c r="AS176" s="169">
        <f>'7.'!AS9</f>
        <v>0</v>
      </c>
    </row>
    <row r="177" spans="1:45" ht="27.95" customHeight="1" x14ac:dyDescent="0.2">
      <c r="A177" s="295"/>
      <c r="B177" s="295"/>
      <c r="C177" s="295"/>
      <c r="D177" s="295"/>
      <c r="E177" s="295"/>
      <c r="F177" s="462" t="s">
        <v>91</v>
      </c>
      <c r="G177" s="462"/>
      <c r="H177" s="462"/>
      <c r="I177" s="462"/>
      <c r="J177" s="462"/>
      <c r="K177" s="462"/>
      <c r="L177" s="462"/>
      <c r="M177" s="462"/>
      <c r="N177" s="462"/>
      <c r="O177" s="462"/>
      <c r="P177" s="462"/>
      <c r="Q177" s="462"/>
      <c r="R177" s="462"/>
      <c r="S177" s="462"/>
      <c r="T177" s="462"/>
      <c r="U177" s="462"/>
      <c r="V177" s="462"/>
      <c r="W177" s="462"/>
      <c r="X177" s="462"/>
      <c r="Y177" s="462"/>
      <c r="Z177" s="462"/>
      <c r="AA177" s="462"/>
      <c r="AB177" s="462"/>
      <c r="AC177" s="285">
        <f>'7.'!AN24</f>
        <v>0</v>
      </c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169">
        <f>'7.'!AS24</f>
        <v>0</v>
      </c>
    </row>
    <row r="178" spans="1:45" ht="27.95" customHeight="1" x14ac:dyDescent="0.2">
      <c r="AS178" s="146" t="e">
        <f>SUM(AS7:AS177)</f>
        <v>#DIV/0!</v>
      </c>
    </row>
    <row r="179" spans="1:45" ht="27.95" customHeight="1" x14ac:dyDescent="0.2"/>
    <row r="180" spans="1:45" ht="20.100000000000001" customHeight="1" x14ac:dyDescent="0.2"/>
  </sheetData>
  <sheetProtection selectLockedCells="1"/>
  <mergeCells count="384">
    <mergeCell ref="A1:AR1"/>
    <mergeCell ref="A2:AR2"/>
    <mergeCell ref="A3:H3"/>
    <mergeCell ref="I3:AR3"/>
    <mergeCell ref="A5:H5"/>
    <mergeCell ref="I5:AR5"/>
    <mergeCell ref="A4:H4"/>
    <mergeCell ref="I4:J4"/>
    <mergeCell ref="K4:N4"/>
    <mergeCell ref="O4:AR4"/>
    <mergeCell ref="A13:E14"/>
    <mergeCell ref="F13:AB13"/>
    <mergeCell ref="AC13:AR13"/>
    <mergeCell ref="F14:AB14"/>
    <mergeCell ref="AC14:AR14"/>
    <mergeCell ref="A6:AR6"/>
    <mergeCell ref="A7:E7"/>
    <mergeCell ref="F7:AB7"/>
    <mergeCell ref="AC7:AR7"/>
    <mergeCell ref="A12:AR12"/>
    <mergeCell ref="A10:AR10"/>
    <mergeCell ref="A11:AR11"/>
    <mergeCell ref="A9:E9"/>
    <mergeCell ref="F9:AB9"/>
    <mergeCell ref="AC9:AR9"/>
    <mergeCell ref="A20:E21"/>
    <mergeCell ref="F20:AB20"/>
    <mergeCell ref="AC20:AR20"/>
    <mergeCell ref="F21:AB21"/>
    <mergeCell ref="AC21:AR21"/>
    <mergeCell ref="AC15:AR15"/>
    <mergeCell ref="F16:AB16"/>
    <mergeCell ref="AC16:AR16"/>
    <mergeCell ref="A19:AR19"/>
    <mergeCell ref="A17:E18"/>
    <mergeCell ref="F17:AB17"/>
    <mergeCell ref="AC17:AR17"/>
    <mergeCell ref="F18:AB18"/>
    <mergeCell ref="AC18:AR18"/>
    <mergeCell ref="A15:E16"/>
    <mergeCell ref="F15:AB15"/>
    <mergeCell ref="A26:AR26"/>
    <mergeCell ref="A27:E28"/>
    <mergeCell ref="F27:AB27"/>
    <mergeCell ref="AC27:AR27"/>
    <mergeCell ref="F28:AB28"/>
    <mergeCell ref="AC28:AR28"/>
    <mergeCell ref="A22:E23"/>
    <mergeCell ref="F22:AB22"/>
    <mergeCell ref="AC22:AR22"/>
    <mergeCell ref="F23:AB23"/>
    <mergeCell ref="AC23:AR23"/>
    <mergeCell ref="A24:E25"/>
    <mergeCell ref="F24:AB24"/>
    <mergeCell ref="AC24:AR24"/>
    <mergeCell ref="F25:AB25"/>
    <mergeCell ref="AC25:AR25"/>
    <mergeCell ref="A33:AR33"/>
    <mergeCell ref="A34:E35"/>
    <mergeCell ref="F34:AB34"/>
    <mergeCell ref="AC34:AR34"/>
    <mergeCell ref="F35:AB35"/>
    <mergeCell ref="AC35:AR35"/>
    <mergeCell ref="A29:E30"/>
    <mergeCell ref="F29:AB29"/>
    <mergeCell ref="AC29:AR29"/>
    <mergeCell ref="F30:AB30"/>
    <mergeCell ref="AC30:AR30"/>
    <mergeCell ref="A31:E32"/>
    <mergeCell ref="F31:AB31"/>
    <mergeCell ref="AC31:AR31"/>
    <mergeCell ref="F32:AB32"/>
    <mergeCell ref="AC32:AR32"/>
    <mergeCell ref="A40:AR40"/>
    <mergeCell ref="A41:E42"/>
    <mergeCell ref="F41:AB41"/>
    <mergeCell ref="AC41:AR41"/>
    <mergeCell ref="F42:AB42"/>
    <mergeCell ref="AC42:AR42"/>
    <mergeCell ref="A36:E37"/>
    <mergeCell ref="F36:AB36"/>
    <mergeCell ref="AC36:AR36"/>
    <mergeCell ref="F37:AB37"/>
    <mergeCell ref="AC37:AR37"/>
    <mergeCell ref="A38:E39"/>
    <mergeCell ref="F38:AB38"/>
    <mergeCell ref="AC38:AR38"/>
    <mergeCell ref="F39:AB39"/>
    <mergeCell ref="AC39:AR39"/>
    <mergeCell ref="A47:AR47"/>
    <mergeCell ref="A48:E49"/>
    <mergeCell ref="F48:AB48"/>
    <mergeCell ref="AC48:AR48"/>
    <mergeCell ref="F49:AB49"/>
    <mergeCell ref="AC49:AR49"/>
    <mergeCell ref="A43:E44"/>
    <mergeCell ref="F43:AB43"/>
    <mergeCell ref="AC43:AR43"/>
    <mergeCell ref="F44:AB44"/>
    <mergeCell ref="AC44:AR44"/>
    <mergeCell ref="A45:E46"/>
    <mergeCell ref="F45:AB45"/>
    <mergeCell ref="AC45:AR45"/>
    <mergeCell ref="F46:AB46"/>
    <mergeCell ref="AC46:AR46"/>
    <mergeCell ref="A54:AR54"/>
    <mergeCell ref="A55:E56"/>
    <mergeCell ref="F55:AB55"/>
    <mergeCell ref="AC55:AR55"/>
    <mergeCell ref="F56:AB56"/>
    <mergeCell ref="AC56:AR56"/>
    <mergeCell ref="A50:E51"/>
    <mergeCell ref="F50:AB50"/>
    <mergeCell ref="AC50:AR50"/>
    <mergeCell ref="F51:AB51"/>
    <mergeCell ref="AC51:AR51"/>
    <mergeCell ref="A52:E53"/>
    <mergeCell ref="F52:AB52"/>
    <mergeCell ref="AC52:AR52"/>
    <mergeCell ref="F53:AB53"/>
    <mergeCell ref="AC53:AR53"/>
    <mergeCell ref="A61:AR61"/>
    <mergeCell ref="A62:E63"/>
    <mergeCell ref="F62:AB62"/>
    <mergeCell ref="AC62:AR62"/>
    <mergeCell ref="F63:AB63"/>
    <mergeCell ref="AC63:AR63"/>
    <mergeCell ref="A57:E58"/>
    <mergeCell ref="F57:AB57"/>
    <mergeCell ref="AC57:AR57"/>
    <mergeCell ref="F58:AB58"/>
    <mergeCell ref="AC58:AR58"/>
    <mergeCell ref="A59:E60"/>
    <mergeCell ref="F59:AB59"/>
    <mergeCell ref="AC59:AR59"/>
    <mergeCell ref="F60:AB60"/>
    <mergeCell ref="AC60:AR60"/>
    <mergeCell ref="A68:AR68"/>
    <mergeCell ref="A69:E70"/>
    <mergeCell ref="F69:AB69"/>
    <mergeCell ref="AC69:AR69"/>
    <mergeCell ref="F70:AB70"/>
    <mergeCell ref="AC70:AR70"/>
    <mergeCell ref="A64:E65"/>
    <mergeCell ref="F64:AB64"/>
    <mergeCell ref="AC64:AR64"/>
    <mergeCell ref="F65:AB65"/>
    <mergeCell ref="AC65:AR65"/>
    <mergeCell ref="A66:E67"/>
    <mergeCell ref="F66:AB66"/>
    <mergeCell ref="AC66:AR66"/>
    <mergeCell ref="F67:AB67"/>
    <mergeCell ref="AC67:AR67"/>
    <mergeCell ref="A75:AR75"/>
    <mergeCell ref="A76:E77"/>
    <mergeCell ref="F76:AB76"/>
    <mergeCell ref="AC76:AR76"/>
    <mergeCell ref="F77:AB77"/>
    <mergeCell ref="AC77:AR77"/>
    <mergeCell ref="A71:E72"/>
    <mergeCell ref="F71:AB71"/>
    <mergeCell ref="AC71:AR71"/>
    <mergeCell ref="F72:AB72"/>
    <mergeCell ref="AC72:AR72"/>
    <mergeCell ref="A73:E74"/>
    <mergeCell ref="F73:AB73"/>
    <mergeCell ref="AC73:AR73"/>
    <mergeCell ref="F74:AB74"/>
    <mergeCell ref="AC74:AR74"/>
    <mergeCell ref="A78:E79"/>
    <mergeCell ref="F78:AB78"/>
    <mergeCell ref="AC78:AR78"/>
    <mergeCell ref="F79:AB79"/>
    <mergeCell ref="AC79:AR79"/>
    <mergeCell ref="A80:E81"/>
    <mergeCell ref="F80:AB80"/>
    <mergeCell ref="AC80:AR80"/>
    <mergeCell ref="F81:AB81"/>
    <mergeCell ref="AC81:AR81"/>
    <mergeCell ref="A85:AR85"/>
    <mergeCell ref="A86:AR86"/>
    <mergeCell ref="A87:AR87"/>
    <mergeCell ref="A88:E89"/>
    <mergeCell ref="F88:AB88"/>
    <mergeCell ref="AC88:AR88"/>
    <mergeCell ref="F89:AB89"/>
    <mergeCell ref="AC89:AR89"/>
    <mergeCell ref="A92:E93"/>
    <mergeCell ref="A90:E91"/>
    <mergeCell ref="F90:AB90"/>
    <mergeCell ref="AC90:AR90"/>
    <mergeCell ref="F91:AB91"/>
    <mergeCell ref="AC91:AR91"/>
    <mergeCell ref="F92:AB92"/>
    <mergeCell ref="AC92:AR92"/>
    <mergeCell ref="F93:AB93"/>
    <mergeCell ref="AC93:AR93"/>
    <mergeCell ref="A94:AR94"/>
    <mergeCell ref="A95:E96"/>
    <mergeCell ref="F95:AB95"/>
    <mergeCell ref="AC95:AR95"/>
    <mergeCell ref="F96:AB96"/>
    <mergeCell ref="AC96:AR96"/>
    <mergeCell ref="A97:E98"/>
    <mergeCell ref="A177:E177"/>
    <mergeCell ref="F177:AB177"/>
    <mergeCell ref="AC177:AR177"/>
    <mergeCell ref="A175:AR175"/>
    <mergeCell ref="A176:E176"/>
    <mergeCell ref="F176:AB176"/>
    <mergeCell ref="AC176:AR176"/>
    <mergeCell ref="F97:AB97"/>
    <mergeCell ref="A99:E100"/>
    <mergeCell ref="F99:AB99"/>
    <mergeCell ref="AC99:AR99"/>
    <mergeCell ref="F100:AB100"/>
    <mergeCell ref="AC100:AR100"/>
    <mergeCell ref="A101:AR101"/>
    <mergeCell ref="AC97:AR97"/>
    <mergeCell ref="F98:AB98"/>
    <mergeCell ref="AC98:AR98"/>
    <mergeCell ref="A104:E105"/>
    <mergeCell ref="F104:AB104"/>
    <mergeCell ref="AC104:AR104"/>
    <mergeCell ref="F105:AB105"/>
    <mergeCell ref="AC105:AR105"/>
    <mergeCell ref="AC103:AR103"/>
    <mergeCell ref="A102:E103"/>
    <mergeCell ref="F102:AB102"/>
    <mergeCell ref="AC102:AR102"/>
    <mergeCell ref="F103:AB103"/>
    <mergeCell ref="AC110:AR110"/>
    <mergeCell ref="A106:E107"/>
    <mergeCell ref="F106:AB106"/>
    <mergeCell ref="AC106:AR106"/>
    <mergeCell ref="F107:AB107"/>
    <mergeCell ref="AC107:AR107"/>
    <mergeCell ref="A108:AR108"/>
    <mergeCell ref="A109:E110"/>
    <mergeCell ref="F109:AB109"/>
    <mergeCell ref="AC109:AR109"/>
    <mergeCell ref="F110:AB110"/>
    <mergeCell ref="A115:AR115"/>
    <mergeCell ref="F118:AB118"/>
    <mergeCell ref="AC118:AR118"/>
    <mergeCell ref="F119:AB119"/>
    <mergeCell ref="AC119:AR119"/>
    <mergeCell ref="A116:E117"/>
    <mergeCell ref="A111:E112"/>
    <mergeCell ref="F111:AB111"/>
    <mergeCell ref="AC111:AR111"/>
    <mergeCell ref="F112:AB112"/>
    <mergeCell ref="AC112:AR112"/>
    <mergeCell ref="A113:E114"/>
    <mergeCell ref="F113:AB113"/>
    <mergeCell ref="AC117:AR117"/>
    <mergeCell ref="F116:AB116"/>
    <mergeCell ref="AC116:AR116"/>
    <mergeCell ref="F117:AB117"/>
    <mergeCell ref="AC113:AR113"/>
    <mergeCell ref="F114:AB114"/>
    <mergeCell ref="AC114:AR114"/>
    <mergeCell ref="A127:E128"/>
    <mergeCell ref="F127:AB127"/>
    <mergeCell ref="AC127:AR127"/>
    <mergeCell ref="F128:AB128"/>
    <mergeCell ref="AC128:AR128"/>
    <mergeCell ref="F124:AB124"/>
    <mergeCell ref="A118:E119"/>
    <mergeCell ref="A125:E126"/>
    <mergeCell ref="F125:AB125"/>
    <mergeCell ref="AC125:AR125"/>
    <mergeCell ref="F126:AB126"/>
    <mergeCell ref="AC126:AR126"/>
    <mergeCell ref="A120:E121"/>
    <mergeCell ref="F120:AB120"/>
    <mergeCell ref="AC120:AR120"/>
    <mergeCell ref="AC124:AR124"/>
    <mergeCell ref="A122:AR122"/>
    <mergeCell ref="A123:E124"/>
    <mergeCell ref="F123:AB123"/>
    <mergeCell ref="AC123:AR123"/>
    <mergeCell ref="F121:AB121"/>
    <mergeCell ref="AC121:AR121"/>
    <mergeCell ref="A134:E135"/>
    <mergeCell ref="F134:AB134"/>
    <mergeCell ref="AC134:AR134"/>
    <mergeCell ref="F135:AB135"/>
    <mergeCell ref="AC135:AR135"/>
    <mergeCell ref="A136:AR136"/>
    <mergeCell ref="A137:E138"/>
    <mergeCell ref="F137:AB137"/>
    <mergeCell ref="A129:AR129"/>
    <mergeCell ref="A132:E133"/>
    <mergeCell ref="F132:AB132"/>
    <mergeCell ref="AC132:AR132"/>
    <mergeCell ref="F133:AB133"/>
    <mergeCell ref="AC133:AR133"/>
    <mergeCell ref="AC131:AR131"/>
    <mergeCell ref="A130:E131"/>
    <mergeCell ref="F130:AB130"/>
    <mergeCell ref="AC130:AR130"/>
    <mergeCell ref="F131:AB131"/>
    <mergeCell ref="F142:AB142"/>
    <mergeCell ref="AC142:AR142"/>
    <mergeCell ref="AC137:AR137"/>
    <mergeCell ref="F138:AB138"/>
    <mergeCell ref="A146:E147"/>
    <mergeCell ref="F146:AB146"/>
    <mergeCell ref="AC146:AR146"/>
    <mergeCell ref="F147:AB147"/>
    <mergeCell ref="AC147:AR147"/>
    <mergeCell ref="F145:AB145"/>
    <mergeCell ref="AC145:AR145"/>
    <mergeCell ref="A139:E140"/>
    <mergeCell ref="F139:AB139"/>
    <mergeCell ref="AC139:AR139"/>
    <mergeCell ref="F140:AB140"/>
    <mergeCell ref="AC140:AR140"/>
    <mergeCell ref="A141:E142"/>
    <mergeCell ref="F141:AB141"/>
    <mergeCell ref="AC141:AR141"/>
    <mergeCell ref="AC138:AR138"/>
    <mergeCell ref="AC156:AR156"/>
    <mergeCell ref="F172:AB172"/>
    <mergeCell ref="AC172:AR172"/>
    <mergeCell ref="F166:AB166"/>
    <mergeCell ref="F160:AB160"/>
    <mergeCell ref="AC160:AR160"/>
    <mergeCell ref="AC163:AR163"/>
    <mergeCell ref="AC166:AR166"/>
    <mergeCell ref="A164:AR164"/>
    <mergeCell ref="A169:E169"/>
    <mergeCell ref="A167:E167"/>
    <mergeCell ref="F169:AB169"/>
    <mergeCell ref="AC169:AR169"/>
    <mergeCell ref="A168:E168"/>
    <mergeCell ref="F168:AB168"/>
    <mergeCell ref="AC168:AR168"/>
    <mergeCell ref="A166:E166"/>
    <mergeCell ref="A159:AR159"/>
    <mergeCell ref="A160:E160"/>
    <mergeCell ref="F167:AB167"/>
    <mergeCell ref="AC161:AR161"/>
    <mergeCell ref="AC155:AR155"/>
    <mergeCell ref="F156:AB156"/>
    <mergeCell ref="AC149:AR149"/>
    <mergeCell ref="A150:AR150"/>
    <mergeCell ref="F149:AB149"/>
    <mergeCell ref="A151:E152"/>
    <mergeCell ref="A174:AR174"/>
    <mergeCell ref="A161:E161"/>
    <mergeCell ref="F161:AB161"/>
    <mergeCell ref="A155:E156"/>
    <mergeCell ref="F155:AB155"/>
    <mergeCell ref="AC167:AR167"/>
    <mergeCell ref="AC162:AR162"/>
    <mergeCell ref="A163:E163"/>
    <mergeCell ref="F163:AB163"/>
    <mergeCell ref="A162:E162"/>
    <mergeCell ref="F162:AB162"/>
    <mergeCell ref="A173:E173"/>
    <mergeCell ref="F173:AB173"/>
    <mergeCell ref="AC173:AR173"/>
    <mergeCell ref="A165:AR165"/>
    <mergeCell ref="A171:AR171"/>
    <mergeCell ref="A172:E172"/>
    <mergeCell ref="A170:AR170"/>
    <mergeCell ref="F151:AB151"/>
    <mergeCell ref="F148:AB148"/>
    <mergeCell ref="A143:AR143"/>
    <mergeCell ref="A144:E145"/>
    <mergeCell ref="F144:AB144"/>
    <mergeCell ref="AC144:AR144"/>
    <mergeCell ref="AC151:AR151"/>
    <mergeCell ref="A148:E149"/>
    <mergeCell ref="A153:E154"/>
    <mergeCell ref="F153:AB153"/>
    <mergeCell ref="AC148:AR148"/>
    <mergeCell ref="F154:AB154"/>
    <mergeCell ref="AC154:AR154"/>
    <mergeCell ref="F152:AB152"/>
    <mergeCell ref="AC152:AR152"/>
    <mergeCell ref="AC153:AR153"/>
  </mergeCells>
  <phoneticPr fontId="29" type="noConversion"/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HAT-14-03 Együttműködés gimnáziumok között
&amp;"Verdana,Félkövér"Elfogadott programelemek és vállalások</oddFooter>
  </headerFooter>
  <rowBreaks count="2" manualBreakCount="2">
    <brk id="67" max="43" man="1"/>
    <brk id="135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Z45"/>
  <sheetViews>
    <sheetView view="pageBreakPreview" zoomScaleNormal="100" zoomScaleSheetLayoutView="100" workbookViewId="0">
      <selection activeCell="D17" sqref="D17:AR17"/>
    </sheetView>
  </sheetViews>
  <sheetFormatPr defaultRowHeight="14.1" customHeight="1" x14ac:dyDescent="0.2"/>
  <cols>
    <col min="1" max="6" width="2.7109375" style="48" customWidth="1"/>
    <col min="7" max="8" width="2.7109375" style="7" customWidth="1"/>
    <col min="9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30" width="9.140625" style="1" hidden="1" customWidth="1"/>
    <col min="131" max="16384" width="9.140625" style="1"/>
  </cols>
  <sheetData>
    <row r="1" spans="1:10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31"/>
      <c r="AT1" s="131"/>
      <c r="AU1" s="131"/>
      <c r="AV1" s="131"/>
      <c r="AW1" s="131"/>
      <c r="AX1" s="131"/>
      <c r="AZ1" s="1"/>
      <c r="BA1" s="2"/>
      <c r="BC1" s="3"/>
    </row>
    <row r="2" spans="1:103" ht="20.100000000000001" customHeight="1" x14ac:dyDescent="0.2">
      <c r="A2" s="273" t="s">
        <v>731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130"/>
      <c r="AT2" s="130"/>
      <c r="AU2" s="130"/>
      <c r="AV2" s="130"/>
      <c r="AW2" s="130"/>
      <c r="AX2" s="130"/>
      <c r="AZ2" s="2"/>
      <c r="BB2" s="3"/>
    </row>
    <row r="3" spans="1:103" ht="20.100000000000001" customHeight="1" x14ac:dyDescent="0.2"/>
    <row r="4" spans="1:103" ht="18" customHeight="1" x14ac:dyDescent="0.2">
      <c r="A4" s="260" t="s">
        <v>735</v>
      </c>
      <c r="B4" s="260"/>
      <c r="C4" s="260"/>
      <c r="D4" s="261" t="s">
        <v>510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X4" s="1"/>
      <c r="AZ4" s="1"/>
    </row>
    <row r="5" spans="1:103" ht="14.1" customHeight="1" x14ac:dyDescent="0.2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X5" s="1"/>
      <c r="AZ5" s="1"/>
    </row>
    <row r="6" spans="1:103" ht="14.1" customHeight="1" x14ac:dyDescent="0.2">
      <c r="A6" s="262" t="s">
        <v>736</v>
      </c>
      <c r="B6" s="262"/>
      <c r="C6" s="262"/>
      <c r="D6" s="272" t="s">
        <v>385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X6" s="1"/>
      <c r="AZ6" s="1"/>
    </row>
    <row r="7" spans="1:103" ht="60" customHeight="1" x14ac:dyDescent="0.2">
      <c r="D7" s="274" t="s">
        <v>800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79"/>
      <c r="AT7" s="79"/>
      <c r="AU7" s="79"/>
      <c r="AX7" s="1"/>
      <c r="AZ7" s="1"/>
    </row>
    <row r="8" spans="1:103" ht="27.95" customHeight="1" x14ac:dyDescent="0.2">
      <c r="D8" s="286" t="s">
        <v>120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8"/>
      <c r="AN8" s="285" t="s">
        <v>121</v>
      </c>
      <c r="AO8" s="285"/>
      <c r="AP8" s="285"/>
      <c r="AQ8" s="285"/>
      <c r="AR8" s="285"/>
      <c r="AS8" s="92"/>
      <c r="AT8" s="92"/>
      <c r="AU8" s="92"/>
      <c r="AX8" s="1"/>
      <c r="AZ8" s="1"/>
    </row>
    <row r="9" spans="1:103" ht="14.1" customHeight="1" x14ac:dyDescent="0.2">
      <c r="D9" s="277" t="s">
        <v>502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9"/>
      <c r="AN9" s="280"/>
      <c r="AO9" s="280"/>
      <c r="AP9" s="280"/>
      <c r="AQ9" s="280"/>
      <c r="AR9" s="280"/>
      <c r="AS9" s="144"/>
      <c r="AT9" s="144"/>
      <c r="AU9" s="144"/>
      <c r="AX9" s="1"/>
      <c r="AZ9" s="1"/>
      <c r="BL9" s="1">
        <v>1</v>
      </c>
      <c r="BM9" s="1">
        <v>2</v>
      </c>
      <c r="BN9" s="1">
        <v>3</v>
      </c>
      <c r="BO9" s="1">
        <v>4</v>
      </c>
      <c r="BP9" s="1">
        <v>5</v>
      </c>
      <c r="BQ9" s="1">
        <v>6</v>
      </c>
      <c r="BR9" s="1">
        <v>7</v>
      </c>
      <c r="BS9" s="1">
        <v>8</v>
      </c>
      <c r="BT9" s="1">
        <v>9</v>
      </c>
      <c r="BU9" s="1">
        <v>10</v>
      </c>
      <c r="BV9" s="1">
        <v>11</v>
      </c>
      <c r="BW9" s="1">
        <v>12</v>
      </c>
      <c r="BX9" s="1">
        <v>13</v>
      </c>
      <c r="BY9" s="1">
        <v>14</v>
      </c>
      <c r="BZ9" s="1">
        <v>15</v>
      </c>
      <c r="CA9" s="1">
        <v>16</v>
      </c>
      <c r="CB9" s="1">
        <v>17</v>
      </c>
      <c r="CC9" s="1">
        <v>18</v>
      </c>
      <c r="CD9" s="1">
        <v>19</v>
      </c>
      <c r="CE9" s="1">
        <v>20</v>
      </c>
      <c r="CF9" s="1">
        <v>21</v>
      </c>
      <c r="CG9" s="1">
        <v>22</v>
      </c>
      <c r="CH9" s="1">
        <v>23</v>
      </c>
      <c r="CI9" s="1">
        <v>24</v>
      </c>
      <c r="CJ9" s="1">
        <v>25</v>
      </c>
      <c r="CK9" s="1">
        <v>26</v>
      </c>
      <c r="CL9" s="1">
        <v>27</v>
      </c>
      <c r="CM9" s="1">
        <v>28</v>
      </c>
      <c r="CN9" s="1">
        <v>29</v>
      </c>
      <c r="CO9" s="1">
        <v>30</v>
      </c>
      <c r="CP9" s="1">
        <v>31</v>
      </c>
      <c r="CQ9" s="1">
        <v>32</v>
      </c>
      <c r="CR9" s="1">
        <v>33</v>
      </c>
      <c r="CS9" s="1">
        <v>34</v>
      </c>
      <c r="CT9" s="1">
        <v>35</v>
      </c>
      <c r="CU9" s="1">
        <v>36</v>
      </c>
      <c r="CV9" s="1">
        <v>37</v>
      </c>
      <c r="CW9" s="1">
        <v>38</v>
      </c>
      <c r="CX9" s="1">
        <v>39</v>
      </c>
      <c r="CY9" s="1">
        <v>40</v>
      </c>
    </row>
    <row r="10" spans="1:103" ht="14.1" customHeight="1" x14ac:dyDescent="0.2">
      <c r="D10" s="277" t="s">
        <v>503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9"/>
      <c r="AN10" s="280"/>
      <c r="AO10" s="280"/>
      <c r="AP10" s="280"/>
      <c r="AQ10" s="280"/>
      <c r="AR10" s="280"/>
      <c r="AS10" s="144"/>
      <c r="AT10" s="144"/>
      <c r="AU10" s="144"/>
      <c r="AX10" s="1"/>
      <c r="AZ10" s="1"/>
    </row>
    <row r="11" spans="1:103" ht="14.1" customHeight="1" x14ac:dyDescent="0.2">
      <c r="D11" s="277" t="s">
        <v>504</v>
      </c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9"/>
      <c r="AN11" s="280"/>
      <c r="AO11" s="280"/>
      <c r="AP11" s="280"/>
      <c r="AQ11" s="280"/>
      <c r="AR11" s="280"/>
      <c r="AS11" s="144"/>
      <c r="AT11" s="144"/>
      <c r="AU11" s="144"/>
      <c r="AX11" s="1"/>
      <c r="AZ11" s="1"/>
    </row>
    <row r="12" spans="1:103" ht="14.1" customHeight="1" x14ac:dyDescent="0.2">
      <c r="D12" s="277" t="s">
        <v>505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9"/>
      <c r="AN12" s="280"/>
      <c r="AO12" s="280"/>
      <c r="AP12" s="280"/>
      <c r="AQ12" s="280"/>
      <c r="AR12" s="280"/>
      <c r="AS12" s="144" t="s">
        <v>321</v>
      </c>
      <c r="AT12" s="144"/>
      <c r="AU12" s="144"/>
      <c r="AX12" s="1"/>
      <c r="AZ12" s="1"/>
    </row>
    <row r="13" spans="1:103" ht="14.1" customHeight="1" x14ac:dyDescent="0.2">
      <c r="D13" s="276" t="s">
        <v>386</v>
      </c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84">
        <f>SUM(AN9:AR12)</f>
        <v>0</v>
      </c>
      <c r="AO13" s="284"/>
      <c r="AP13" s="284"/>
      <c r="AQ13" s="284"/>
      <c r="AR13" s="284"/>
      <c r="AS13" s="169">
        <f>HLOOKUP(AN13,BK13:CY14,2,FALSE)</f>
        <v>2</v>
      </c>
      <c r="AT13" s="138"/>
      <c r="AU13" s="139"/>
      <c r="AV13" s="133"/>
      <c r="AZ13" s="281" t="str">
        <f>IF(AN13&gt;40,"FIGYELEM! A részt vevő magyarországi diákok száma nem haladhatja meg a 40 főt!",IF(AN13&lt;6,"FIGYELEM! A részt vevő magyarországi diákok száma legalább 6 fő!","-"))</f>
        <v>FIGYELEM! A részt vevő magyarországi diákok száma legalább 6 fő!</v>
      </c>
      <c r="BK13" s="1">
        <v>0</v>
      </c>
      <c r="BL13" s="1">
        <v>1</v>
      </c>
      <c r="BM13" s="1">
        <v>2</v>
      </c>
      <c r="BN13" s="1">
        <v>3</v>
      </c>
      <c r="BO13" s="1">
        <v>4</v>
      </c>
      <c r="BP13" s="1">
        <v>5</v>
      </c>
      <c r="BQ13" s="1">
        <v>6</v>
      </c>
      <c r="BR13" s="1">
        <v>7</v>
      </c>
      <c r="BS13" s="1">
        <v>8</v>
      </c>
      <c r="BT13" s="1">
        <v>9</v>
      </c>
      <c r="BU13" s="1">
        <v>10</v>
      </c>
      <c r="BV13" s="1">
        <v>11</v>
      </c>
      <c r="BW13" s="1">
        <v>12</v>
      </c>
      <c r="BX13" s="1">
        <v>13</v>
      </c>
      <c r="BY13" s="1">
        <v>14</v>
      </c>
      <c r="BZ13" s="1">
        <v>15</v>
      </c>
      <c r="CA13" s="1">
        <v>16</v>
      </c>
      <c r="CB13" s="1">
        <v>17</v>
      </c>
      <c r="CC13" s="1">
        <v>18</v>
      </c>
      <c r="CD13" s="1">
        <v>19</v>
      </c>
      <c r="CE13" s="1">
        <v>20</v>
      </c>
      <c r="CF13" s="1">
        <v>21</v>
      </c>
      <c r="CG13" s="1">
        <v>22</v>
      </c>
      <c r="CH13" s="1">
        <v>23</v>
      </c>
      <c r="CI13" s="1">
        <v>24</v>
      </c>
      <c r="CJ13" s="1">
        <v>25</v>
      </c>
      <c r="CK13" s="1">
        <v>26</v>
      </c>
      <c r="CL13" s="1">
        <v>27</v>
      </c>
      <c r="CM13" s="1">
        <v>28</v>
      </c>
      <c r="CN13" s="1">
        <v>29</v>
      </c>
      <c r="CO13" s="1">
        <v>30</v>
      </c>
      <c r="CP13" s="1">
        <v>31</v>
      </c>
      <c r="CQ13" s="1">
        <v>32</v>
      </c>
      <c r="CR13" s="1">
        <v>33</v>
      </c>
      <c r="CS13" s="1">
        <v>34</v>
      </c>
      <c r="CT13" s="1">
        <v>35</v>
      </c>
      <c r="CU13" s="1">
        <v>36</v>
      </c>
      <c r="CV13" s="1">
        <v>37</v>
      </c>
      <c r="CW13" s="1">
        <v>38</v>
      </c>
      <c r="CX13" s="1">
        <v>39</v>
      </c>
      <c r="CY13" s="1">
        <v>40</v>
      </c>
    </row>
    <row r="14" spans="1:103" ht="14.1" customHeight="1" x14ac:dyDescent="0.2">
      <c r="F14" s="7"/>
      <c r="H14" s="1"/>
      <c r="AX14" s="1"/>
      <c r="AZ14" s="281"/>
      <c r="BK14" s="1">
        <v>2</v>
      </c>
      <c r="BL14" s="1">
        <v>2</v>
      </c>
      <c r="BM14" s="1">
        <v>2</v>
      </c>
      <c r="BN14" s="1">
        <v>2</v>
      </c>
      <c r="BO14" s="1">
        <v>2</v>
      </c>
      <c r="BP14" s="1">
        <v>2</v>
      </c>
      <c r="BQ14" s="1">
        <v>2</v>
      </c>
      <c r="BR14" s="1">
        <v>2</v>
      </c>
      <c r="BS14" s="1">
        <v>2</v>
      </c>
      <c r="BT14" s="1">
        <v>2</v>
      </c>
      <c r="BU14" s="1">
        <v>2</v>
      </c>
      <c r="BV14" s="1">
        <v>2</v>
      </c>
      <c r="BW14" s="1">
        <v>2</v>
      </c>
      <c r="BX14" s="1">
        <v>2</v>
      </c>
      <c r="BY14" s="1">
        <v>2</v>
      </c>
      <c r="BZ14" s="1">
        <v>2</v>
      </c>
      <c r="CA14" s="1">
        <v>2</v>
      </c>
      <c r="CB14" s="1">
        <v>2</v>
      </c>
      <c r="CC14" s="1">
        <v>2</v>
      </c>
      <c r="CD14" s="1">
        <v>2</v>
      </c>
      <c r="CE14" s="1">
        <v>2</v>
      </c>
      <c r="CF14" s="1">
        <v>3</v>
      </c>
      <c r="CG14" s="1">
        <v>3</v>
      </c>
      <c r="CH14" s="1">
        <v>3</v>
      </c>
      <c r="CI14" s="1">
        <v>3</v>
      </c>
      <c r="CJ14" s="1">
        <v>3</v>
      </c>
      <c r="CK14" s="1">
        <v>3</v>
      </c>
      <c r="CL14" s="1">
        <v>3</v>
      </c>
      <c r="CM14" s="1">
        <v>3</v>
      </c>
      <c r="CN14" s="1">
        <v>3</v>
      </c>
      <c r="CO14" s="1">
        <v>3</v>
      </c>
      <c r="CP14" s="1">
        <v>4</v>
      </c>
      <c r="CQ14" s="1">
        <v>4</v>
      </c>
      <c r="CR14" s="1">
        <v>4</v>
      </c>
      <c r="CS14" s="1">
        <v>4</v>
      </c>
      <c r="CT14" s="1">
        <v>4</v>
      </c>
      <c r="CU14" s="1">
        <v>4</v>
      </c>
      <c r="CV14" s="1">
        <v>4</v>
      </c>
      <c r="CW14" s="1">
        <v>4</v>
      </c>
      <c r="CX14" s="1">
        <v>4</v>
      </c>
      <c r="CY14" s="1">
        <v>4</v>
      </c>
    </row>
    <row r="15" spans="1:103" ht="14.1" customHeight="1" x14ac:dyDescent="0.2">
      <c r="A15" s="262" t="s">
        <v>737</v>
      </c>
      <c r="B15" s="262"/>
      <c r="C15" s="262"/>
      <c r="D15" s="272" t="s">
        <v>387</v>
      </c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4"/>
      <c r="AT15" s="4"/>
      <c r="AU15" s="4"/>
      <c r="AX15" s="1"/>
      <c r="AZ15" s="1"/>
    </row>
    <row r="16" spans="1:103" ht="27.95" customHeight="1" x14ac:dyDescent="0.2">
      <c r="D16" s="267" t="s">
        <v>388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136"/>
      <c r="AT16" s="136"/>
      <c r="AU16" s="136"/>
      <c r="AX16" s="1"/>
      <c r="AZ16" s="1"/>
    </row>
    <row r="17" spans="1:72" ht="69.95" customHeight="1" x14ac:dyDescent="0.2"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151"/>
      <c r="AT17" s="151"/>
      <c r="AU17" s="151"/>
      <c r="AV17" s="1">
        <f>LEN(D17)</f>
        <v>0</v>
      </c>
      <c r="AW17" s="1" t="s">
        <v>158</v>
      </c>
      <c r="AX17" s="2">
        <v>500</v>
      </c>
      <c r="AY17" s="1" t="s">
        <v>156</v>
      </c>
      <c r="AZ17" s="3" t="str">
        <f>IF(AV17&gt;AX17,"FIGYELEM! Tartsa be a megjelölt karakterszámot!","-")</f>
        <v>-</v>
      </c>
    </row>
    <row r="18" spans="1:72" ht="14.1" customHeight="1" x14ac:dyDescent="0.2">
      <c r="F18" s="7"/>
      <c r="H18" s="1"/>
      <c r="AX18" s="1"/>
      <c r="AZ18" s="1"/>
    </row>
    <row r="19" spans="1:72" ht="14.1" customHeight="1" x14ac:dyDescent="0.2">
      <c r="A19" s="262" t="s">
        <v>738</v>
      </c>
      <c r="B19" s="262"/>
      <c r="C19" s="262"/>
      <c r="D19" s="263" t="s">
        <v>122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94"/>
      <c r="AT19" s="94"/>
      <c r="AU19" s="94"/>
      <c r="AX19" s="1"/>
      <c r="AZ19" s="1"/>
    </row>
    <row r="20" spans="1:72" ht="45" customHeight="1" x14ac:dyDescent="0.15">
      <c r="D20" s="274" t="s">
        <v>801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41" t="s">
        <v>322</v>
      </c>
      <c r="AT20" s="241" t="s">
        <v>323</v>
      </c>
      <c r="AU20" s="241" t="s">
        <v>64</v>
      </c>
      <c r="AX20" s="1"/>
      <c r="AZ20" s="275" t="str">
        <f>IF(D21&lt;AS13,"FIGYELEM! A kísérőtanárok száma alacsonyabb a kötelezően előírtnál! A kísérőtanárok számáról olvassa el a pályázati kiírás 3.3. pontját!",IF(D21&gt;AS13,"FIGYELEM! A kísérőtanárok száma magasabb a kötelezően előírtnál, a 2.1.4. pontban indokolja, hogy ez miért szükséges!","-"))</f>
        <v>FIGYELEM! A kísérőtanárok száma alacsonyabb a kötelezően előírtnál! A kísérőtanárok számáról olvassa el a pályázati kiírás 3.3. pontját!</v>
      </c>
    </row>
    <row r="21" spans="1:72" ht="14.1" customHeight="1" x14ac:dyDescent="0.2">
      <c r="D21" s="282"/>
      <c r="E21" s="282"/>
      <c r="F21" s="282"/>
      <c r="G21" s="282"/>
      <c r="H21" s="282"/>
      <c r="I21" s="283" t="s">
        <v>123</v>
      </c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170">
        <f>IF(AS13=D21,"ok",(D21-AS13))</f>
        <v>-2</v>
      </c>
      <c r="AT21" s="182"/>
      <c r="AU21" s="182"/>
      <c r="AX21" s="1"/>
      <c r="AZ21" s="275"/>
      <c r="BL21" s="1">
        <v>2</v>
      </c>
      <c r="BM21" s="1">
        <v>3</v>
      </c>
      <c r="BN21" s="1">
        <v>4</v>
      </c>
      <c r="BO21" s="1">
        <v>5</v>
      </c>
      <c r="BP21" s="1">
        <v>6</v>
      </c>
      <c r="BQ21" s="1">
        <v>7</v>
      </c>
      <c r="BR21" s="1">
        <v>8</v>
      </c>
      <c r="BS21" s="1">
        <v>9</v>
      </c>
      <c r="BT21" s="1">
        <v>10</v>
      </c>
    </row>
    <row r="22" spans="1:72" ht="14.1" customHeight="1" x14ac:dyDescent="0.2">
      <c r="F22" s="7"/>
      <c r="H22" s="1"/>
      <c r="AX22" s="1"/>
      <c r="AZ22" s="1"/>
      <c r="BL22" s="1" t="s">
        <v>324</v>
      </c>
      <c r="BM22" s="1" t="s">
        <v>325</v>
      </c>
      <c r="BN22" s="1" t="s">
        <v>326</v>
      </c>
    </row>
    <row r="23" spans="1:72" ht="14.1" customHeight="1" x14ac:dyDescent="0.2">
      <c r="A23" s="262" t="s">
        <v>739</v>
      </c>
      <c r="B23" s="262"/>
      <c r="C23" s="262"/>
      <c r="D23" s="272" t="s">
        <v>124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4"/>
      <c r="AT23" s="4"/>
      <c r="AU23" s="4"/>
      <c r="AX23" s="1"/>
      <c r="AZ23" s="1"/>
    </row>
    <row r="24" spans="1:72" ht="27.95" customHeight="1" x14ac:dyDescent="0.2">
      <c r="D24" s="267" t="s">
        <v>125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136"/>
      <c r="AT24" s="136"/>
      <c r="AU24" s="136"/>
      <c r="AX24" s="1"/>
      <c r="AZ24" s="1"/>
    </row>
    <row r="25" spans="1:72" ht="56.1" customHeight="1" x14ac:dyDescent="0.2"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151"/>
      <c r="AT25" s="181"/>
      <c r="AU25" s="151"/>
      <c r="AV25" s="1">
        <f>LEN(D25)</f>
        <v>0</v>
      </c>
      <c r="AW25" s="1" t="s">
        <v>158</v>
      </c>
      <c r="AX25" s="2">
        <v>350</v>
      </c>
      <c r="AY25" s="1" t="s">
        <v>156</v>
      </c>
      <c r="AZ25" s="3" t="str">
        <f>IF(AV25&gt;AX25,"FIGYELEM! Tartsa be a megjelölt karakterszámot!","-")</f>
        <v>-</v>
      </c>
    </row>
    <row r="26" spans="1:72" ht="20.100000000000001" customHeight="1" x14ac:dyDescent="0.2">
      <c r="F26" s="7"/>
      <c r="H26" s="1"/>
      <c r="AX26" s="1"/>
      <c r="AZ26" s="1"/>
    </row>
    <row r="27" spans="1:72" ht="18" customHeight="1" x14ac:dyDescent="0.2">
      <c r="A27" s="260" t="s">
        <v>740</v>
      </c>
      <c r="B27" s="260"/>
      <c r="C27" s="260"/>
      <c r="D27" s="261" t="s">
        <v>511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X27" s="1"/>
      <c r="AZ27" s="1"/>
    </row>
    <row r="28" spans="1:72" ht="14.1" customHeight="1" x14ac:dyDescent="0.2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X28" s="1"/>
      <c r="AZ28" s="1"/>
    </row>
    <row r="29" spans="1:72" ht="14.1" customHeight="1" x14ac:dyDescent="0.2">
      <c r="A29" s="262" t="s">
        <v>741</v>
      </c>
      <c r="B29" s="262"/>
      <c r="C29" s="262"/>
      <c r="D29" s="272" t="s">
        <v>389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X29" s="1"/>
      <c r="AZ29" s="1"/>
    </row>
    <row r="30" spans="1:72" ht="57" customHeight="1" x14ac:dyDescent="0.2">
      <c r="D30" s="274" t="s">
        <v>802</v>
      </c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79"/>
      <c r="AT30" s="79"/>
      <c r="AU30" s="79"/>
      <c r="AX30" s="1"/>
      <c r="AZ30" s="1"/>
    </row>
    <row r="31" spans="1:72" ht="27.95" customHeight="1" x14ac:dyDescent="0.2">
      <c r="D31" s="286" t="s">
        <v>120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8"/>
      <c r="AN31" s="285" t="s">
        <v>121</v>
      </c>
      <c r="AO31" s="285"/>
      <c r="AP31" s="285"/>
      <c r="AQ31" s="285"/>
      <c r="AR31" s="285"/>
      <c r="AS31" s="92"/>
      <c r="AT31" s="92"/>
      <c r="AU31" s="92"/>
      <c r="AX31" s="1"/>
      <c r="AZ31" s="1"/>
    </row>
    <row r="32" spans="1:72" ht="14.1" customHeight="1" x14ac:dyDescent="0.2">
      <c r="D32" s="277" t="s">
        <v>502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9"/>
      <c r="AN32" s="280"/>
      <c r="AO32" s="280"/>
      <c r="AP32" s="280"/>
      <c r="AQ32" s="280"/>
      <c r="AR32" s="280"/>
      <c r="AS32" s="144"/>
      <c r="AT32" s="144"/>
      <c r="AU32" s="144"/>
      <c r="AX32" s="1"/>
      <c r="AZ32" s="1"/>
    </row>
    <row r="33" spans="1:52" ht="14.1" customHeight="1" x14ac:dyDescent="0.2">
      <c r="D33" s="277" t="s">
        <v>503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9"/>
      <c r="AN33" s="280"/>
      <c r="AO33" s="280"/>
      <c r="AP33" s="280"/>
      <c r="AQ33" s="280"/>
      <c r="AR33" s="280"/>
      <c r="AS33" s="144"/>
      <c r="AT33" s="144"/>
      <c r="AU33" s="144"/>
      <c r="AX33" s="1"/>
      <c r="AZ33" s="1"/>
    </row>
    <row r="34" spans="1:52" ht="14.1" customHeight="1" x14ac:dyDescent="0.2">
      <c r="D34" s="277" t="s">
        <v>504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9"/>
      <c r="AN34" s="280"/>
      <c r="AO34" s="280"/>
      <c r="AP34" s="280"/>
      <c r="AQ34" s="280"/>
      <c r="AR34" s="280"/>
      <c r="AS34" s="144"/>
      <c r="AT34" s="144"/>
      <c r="AU34" s="144"/>
      <c r="AX34" s="1"/>
      <c r="AZ34" s="1"/>
    </row>
    <row r="35" spans="1:52" ht="14.1" customHeight="1" x14ac:dyDescent="0.2">
      <c r="D35" s="277" t="s">
        <v>505</v>
      </c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9"/>
      <c r="AN35" s="280"/>
      <c r="AO35" s="280"/>
      <c r="AP35" s="280"/>
      <c r="AQ35" s="280"/>
      <c r="AR35" s="280"/>
      <c r="AS35" s="144" t="s">
        <v>321</v>
      </c>
      <c r="AT35" s="144"/>
      <c r="AU35" s="144"/>
      <c r="AX35" s="1"/>
      <c r="AZ35" s="1"/>
    </row>
    <row r="36" spans="1:52" ht="14.1" customHeight="1" x14ac:dyDescent="0.2">
      <c r="D36" s="276" t="s">
        <v>390</v>
      </c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84">
        <f>SUM(U32:AN35)</f>
        <v>0</v>
      </c>
      <c r="AO36" s="284"/>
      <c r="AP36" s="284"/>
      <c r="AQ36" s="284"/>
      <c r="AR36" s="284"/>
      <c r="AS36" s="169">
        <f>HLOOKUP(AN36,BK13:CY14,2,FALSE)</f>
        <v>2</v>
      </c>
      <c r="AT36" s="138"/>
      <c r="AU36" s="139"/>
      <c r="AV36" s="133"/>
      <c r="AZ36" s="281" t="str">
        <f>IF(AN36&gt;40,"FIGYELEM! A részt vevő külhoni diákok száma nem haladhatja meg a 40 főt!",IF(AN36&lt;6,"FIGYELEM! A részt vevő külhoni diákok száma legalább 6 fő!","-"))</f>
        <v>FIGYELEM! A részt vevő külhoni diákok száma legalább 6 fő!</v>
      </c>
    </row>
    <row r="37" spans="1:52" ht="14.1" customHeight="1" x14ac:dyDescent="0.2">
      <c r="F37" s="7"/>
      <c r="H37" s="1"/>
      <c r="AX37" s="1"/>
      <c r="AZ37" s="281"/>
    </row>
    <row r="38" spans="1:52" ht="14.1" customHeight="1" x14ac:dyDescent="0.2">
      <c r="A38" s="262" t="s">
        <v>742</v>
      </c>
      <c r="B38" s="262"/>
      <c r="C38" s="262"/>
      <c r="D38" s="263" t="s">
        <v>122</v>
      </c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94"/>
      <c r="AT38" s="94"/>
      <c r="AU38" s="94"/>
      <c r="AX38" s="1"/>
      <c r="AZ38" s="1"/>
    </row>
    <row r="39" spans="1:52" ht="45.75" customHeight="1" x14ac:dyDescent="0.15">
      <c r="D39" s="274" t="s">
        <v>803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41" t="s">
        <v>322</v>
      </c>
      <c r="AT39" s="241" t="s">
        <v>323</v>
      </c>
      <c r="AU39" s="241" t="s">
        <v>64</v>
      </c>
      <c r="AX39" s="1"/>
      <c r="AZ39" s="275" t="str">
        <f>IF(D40&lt;AS36,"FIGYELEM! A kísérőtanárok száma alacsonyabb a kötelezően előírtnál! A kísérőtanárok számáról olvassa el a pályázati kiírás 3.3. pontját!",IF(D40&gt;AS36,"FIGYELEM! A kísérőtanárok száma magasabb a kötelezően előírtnál, a 2.2.3. pontban indokolja, hogy ez miért szükséges!","-"))</f>
        <v>FIGYELEM! A kísérőtanárok száma alacsonyabb a kötelezően előírtnál! A kísérőtanárok számáról olvassa el a pályázati kiírás 3.3. pontját!</v>
      </c>
    </row>
    <row r="40" spans="1:52" ht="14.1" customHeight="1" x14ac:dyDescent="0.2">
      <c r="D40" s="282"/>
      <c r="E40" s="282"/>
      <c r="F40" s="282"/>
      <c r="G40" s="282"/>
      <c r="H40" s="282"/>
      <c r="I40" s="283" t="s">
        <v>126</v>
      </c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170">
        <f>IF(D40=AS36,"ok",(D40-AS36))</f>
        <v>-2</v>
      </c>
      <c r="AT40" s="182"/>
      <c r="AU40" s="182"/>
      <c r="AX40" s="1"/>
      <c r="AZ40" s="275"/>
    </row>
    <row r="41" spans="1:52" ht="14.1" customHeight="1" x14ac:dyDescent="0.2">
      <c r="F41" s="7"/>
      <c r="H41" s="1"/>
      <c r="AX41" s="1"/>
      <c r="AZ41" s="1"/>
    </row>
    <row r="42" spans="1:52" ht="14.1" customHeight="1" x14ac:dyDescent="0.2">
      <c r="A42" s="262" t="s">
        <v>743</v>
      </c>
      <c r="B42" s="262"/>
      <c r="C42" s="262"/>
      <c r="D42" s="272" t="s">
        <v>124</v>
      </c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4"/>
      <c r="AT42" s="4"/>
      <c r="AU42" s="4"/>
      <c r="AX42" s="1"/>
      <c r="AZ42" s="1"/>
    </row>
    <row r="43" spans="1:52" ht="27.95" customHeight="1" x14ac:dyDescent="0.2">
      <c r="D43" s="267" t="s">
        <v>127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136"/>
      <c r="AT43" s="136"/>
      <c r="AU43" s="136"/>
      <c r="AX43" s="1"/>
      <c r="AZ43" s="1"/>
    </row>
    <row r="44" spans="1:52" ht="56.1" customHeight="1" x14ac:dyDescent="0.2"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151"/>
      <c r="AT44" s="181"/>
      <c r="AU44" s="151"/>
      <c r="AV44" s="1">
        <f>LEN(D44)</f>
        <v>0</v>
      </c>
      <c r="AW44" s="1" t="s">
        <v>158</v>
      </c>
      <c r="AX44" s="2">
        <v>350</v>
      </c>
      <c r="AY44" s="1" t="s">
        <v>156</v>
      </c>
      <c r="AZ44" s="3" t="str">
        <f>IF(AV44&gt;AX44,"FIGYELEM! Tartsa be a megjelölt karakterszámot!","-")</f>
        <v>-</v>
      </c>
    </row>
    <row r="45" spans="1:52" ht="20.100000000000001" customHeight="1" x14ac:dyDescent="0.2">
      <c r="F45" s="7"/>
      <c r="H45" s="1"/>
      <c r="AX45" s="1"/>
      <c r="AZ45" s="1"/>
    </row>
  </sheetData>
  <sheetProtection algorithmName="SHA-512" hashValue="akhVmGrP/QVJiAeeVjBUhol+9xrBDd4IfAeZklMyR8NgpWX5NPuLOJKmlHLouOXXGLzKXHvBxy+15WpMT8M72g==" saltValue="1aS4zIv0bC93dmJ1/Xg7MA==" spinCount="100000" sheet="1" selectLockedCells="1"/>
  <mergeCells count="62">
    <mergeCell ref="AN9:AR9"/>
    <mergeCell ref="AN8:AR8"/>
    <mergeCell ref="D40:H40"/>
    <mergeCell ref="I40:AR40"/>
    <mergeCell ref="D12:AM12"/>
    <mergeCell ref="D10:AM10"/>
    <mergeCell ref="D11:AM11"/>
    <mergeCell ref="D8:AM8"/>
    <mergeCell ref="D9:AM9"/>
    <mergeCell ref="D13:AM13"/>
    <mergeCell ref="D31:AM31"/>
    <mergeCell ref="AN31:AR31"/>
    <mergeCell ref="D35:AM35"/>
    <mergeCell ref="AN35:AR35"/>
    <mergeCell ref="AN10:AR10"/>
    <mergeCell ref="AN11:AR11"/>
    <mergeCell ref="A38:C38"/>
    <mergeCell ref="D38:AR38"/>
    <mergeCell ref="A29:C29"/>
    <mergeCell ref="D29:AO29"/>
    <mergeCell ref="D30:AR30"/>
    <mergeCell ref="AN36:AR36"/>
    <mergeCell ref="A15:C15"/>
    <mergeCell ref="A19:C19"/>
    <mergeCell ref="A23:C23"/>
    <mergeCell ref="A27:C27"/>
    <mergeCell ref="D24:AR24"/>
    <mergeCell ref="D25:AR25"/>
    <mergeCell ref="D27:AO27"/>
    <mergeCell ref="D23:AR23"/>
    <mergeCell ref="AN12:AR12"/>
    <mergeCell ref="AZ20:AZ21"/>
    <mergeCell ref="AZ13:AZ14"/>
    <mergeCell ref="D21:H21"/>
    <mergeCell ref="I21:AR21"/>
    <mergeCell ref="D16:AR16"/>
    <mergeCell ref="AN13:AR13"/>
    <mergeCell ref="D20:AR20"/>
    <mergeCell ref="D19:AR19"/>
    <mergeCell ref="D15:AR15"/>
    <mergeCell ref="D17:AR17"/>
    <mergeCell ref="AZ39:AZ40"/>
    <mergeCell ref="D36:AM36"/>
    <mergeCell ref="D32:AM32"/>
    <mergeCell ref="AN32:AR32"/>
    <mergeCell ref="D33:AM33"/>
    <mergeCell ref="AN33:AR33"/>
    <mergeCell ref="D34:AM34"/>
    <mergeCell ref="AZ36:AZ37"/>
    <mergeCell ref="AN34:AR34"/>
    <mergeCell ref="D44:AR44"/>
    <mergeCell ref="D39:AR39"/>
    <mergeCell ref="A42:C42"/>
    <mergeCell ref="D42:AR42"/>
    <mergeCell ref="D43:AR43"/>
    <mergeCell ref="A1:AR1"/>
    <mergeCell ref="A2:AR2"/>
    <mergeCell ref="D7:AR7"/>
    <mergeCell ref="A4:C4"/>
    <mergeCell ref="D4:AO4"/>
    <mergeCell ref="A6:C6"/>
    <mergeCell ref="D6:AO6"/>
  </mergeCells>
  <phoneticPr fontId="29" type="noConversion"/>
  <dataValidations count="4">
    <dataValidation type="list" allowBlank="1" showInputMessage="1" showErrorMessage="1" sqref="D40:H40 D21:H21">
      <formula1>$BK$21:$BT$21</formula1>
    </dataValidation>
    <dataValidation type="list" allowBlank="1" showInputMessage="1" showErrorMessage="1" sqref="AT40 AT21">
      <formula1>$BK$22:$BN$22</formula1>
    </dataValidation>
    <dataValidation type="list" allowBlank="1" showInputMessage="1" showErrorMessage="1" sqref="AN9:AR12 AN32:AR35">
      <formula1>$BK$9:$CY$9</formula1>
    </dataValidation>
    <dataValidation allowBlank="1" showDropDown="1" showInputMessage="1" showErrorMessage="1" sqref="AN13"/>
  </dataValidations>
  <pageMargins left="0.7" right="0.7" top="0.75" bottom="0.75" header="0.3" footer="0.3"/>
  <pageSetup paperSize="9" scale="74" orientation="portrait" r:id="rId1"/>
  <headerFooter>
    <oddFooter>&amp;L&amp;"Verdana,Félkövér"&amp;8HATÁRTALANUL!&amp;"Verdana,Normál" program&amp;"Verdana,Félkövér"
&amp;"Verdana,Normál"HAT-14-03 Együttműködés gimnáziumok között&amp;"Verdana,Félkövér"
Pályázati adatlap: 2. Résztvevők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ED44"/>
  <sheetViews>
    <sheetView view="pageBreakPreview" zoomScaleNormal="100" zoomScaleSheetLayoutView="100" workbookViewId="0">
      <selection activeCell="D38" sqref="D38:AR38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56" width="0" style="1" hidden="1" customWidth="1"/>
    <col min="157" max="16384" width="9.140625" style="1"/>
  </cols>
  <sheetData>
    <row r="1" spans="1:7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31"/>
      <c r="AT1" s="131"/>
      <c r="AU1" s="131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73" t="s">
        <v>744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130"/>
      <c r="AT2" s="130"/>
      <c r="AU2" s="130"/>
      <c r="AV2" s="130"/>
      <c r="AW2" s="130"/>
      <c r="AX2" s="130"/>
      <c r="AZ2" s="2"/>
      <c r="BB2" s="3"/>
    </row>
    <row r="3" spans="1:73" ht="20.100000000000001" customHeight="1" x14ac:dyDescent="0.2">
      <c r="F3" s="5"/>
      <c r="G3" s="5"/>
      <c r="H3" s="5"/>
      <c r="I3" s="5"/>
      <c r="J3" s="5"/>
      <c r="K3" s="8"/>
      <c r="L3" s="8"/>
      <c r="M3" s="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6"/>
      <c r="AS3" s="6"/>
      <c r="AT3" s="6"/>
      <c r="AU3" s="6"/>
    </row>
    <row r="4" spans="1:73" ht="18" customHeight="1" x14ac:dyDescent="0.2">
      <c r="A4" s="260" t="s">
        <v>200</v>
      </c>
      <c r="B4" s="260"/>
      <c r="C4" s="260"/>
      <c r="D4" s="261" t="s">
        <v>363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135"/>
      <c r="AT4" s="135"/>
      <c r="AU4" s="135"/>
    </row>
    <row r="5" spans="1:73" ht="14.1" customHeight="1" x14ac:dyDescent="0.2">
      <c r="D5" s="293" t="s">
        <v>762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140"/>
      <c r="AT5" s="140"/>
      <c r="AU5" s="140"/>
    </row>
    <row r="6" spans="1:73" ht="14.1" customHeight="1" x14ac:dyDescent="0.2"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73" ht="14.1" customHeight="1" x14ac:dyDescent="0.2">
      <c r="A7" s="262" t="s">
        <v>374</v>
      </c>
      <c r="B7" s="262"/>
      <c r="C7" s="262"/>
      <c r="D7" s="263" t="s">
        <v>350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94"/>
      <c r="AT7" s="94"/>
      <c r="AU7" s="94"/>
    </row>
    <row r="8" spans="1:73" ht="27.95" customHeight="1" x14ac:dyDescent="0.2">
      <c r="D8" s="274" t="s">
        <v>763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134"/>
      <c r="AT8" s="134"/>
      <c r="AU8" s="134"/>
    </row>
    <row r="9" spans="1:73" ht="14.1" customHeight="1" x14ac:dyDescent="0.2">
      <c r="D9" s="282"/>
      <c r="E9" s="282"/>
      <c r="F9" s="282"/>
      <c r="G9" s="282"/>
      <c r="H9" s="282"/>
      <c r="I9" s="283" t="s">
        <v>164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5"/>
      <c r="AT9" s="5"/>
      <c r="AU9" s="5"/>
      <c r="BL9" s="1">
        <v>3</v>
      </c>
      <c r="BM9" s="1">
        <v>4</v>
      </c>
      <c r="BN9" s="1">
        <v>5</v>
      </c>
      <c r="BO9" s="1">
        <v>6</v>
      </c>
      <c r="BP9" s="1">
        <v>7</v>
      </c>
      <c r="BQ9" s="1">
        <v>8</v>
      </c>
      <c r="BR9" s="1">
        <v>9</v>
      </c>
      <c r="BS9" s="1">
        <v>10</v>
      </c>
    </row>
    <row r="10" spans="1:73" ht="14.1" customHeight="1" x14ac:dyDescent="0.2"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73" ht="14.1" customHeight="1" x14ac:dyDescent="0.2">
      <c r="A11" s="262" t="s">
        <v>375</v>
      </c>
      <c r="B11" s="262"/>
      <c r="C11" s="262"/>
      <c r="D11" s="263" t="s">
        <v>362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94"/>
      <c r="AT11" s="94"/>
      <c r="AU11" s="94"/>
      <c r="AZ11" s="2"/>
    </row>
    <row r="12" spans="1:73" ht="14.1" customHeight="1" x14ac:dyDescent="0.2">
      <c r="D12" s="264" t="s">
        <v>361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134"/>
      <c r="AT12" s="134"/>
      <c r="AU12" s="134"/>
      <c r="AZ12" s="2"/>
    </row>
    <row r="13" spans="1:73" ht="14.1" customHeight="1" x14ac:dyDescent="0.2">
      <c r="D13" s="282"/>
      <c r="E13" s="282"/>
      <c r="F13" s="282"/>
      <c r="G13" s="282"/>
      <c r="H13" s="282"/>
      <c r="I13" s="283" t="s">
        <v>154</v>
      </c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5"/>
      <c r="AT13" s="5"/>
      <c r="AU13" s="5"/>
      <c r="AZ13" s="2"/>
      <c r="BL13" s="1">
        <v>1</v>
      </c>
      <c r="BM13" s="1">
        <v>2</v>
      </c>
      <c r="BN13" s="1">
        <v>3</v>
      </c>
      <c r="BO13" s="1">
        <v>4</v>
      </c>
      <c r="BP13" s="1">
        <v>5</v>
      </c>
      <c r="BQ13" s="1">
        <v>6</v>
      </c>
      <c r="BR13" s="1">
        <v>7</v>
      </c>
      <c r="BS13" s="1">
        <v>8</v>
      </c>
      <c r="BT13" s="1">
        <v>9</v>
      </c>
      <c r="BU13" s="1">
        <v>10</v>
      </c>
    </row>
    <row r="14" spans="1:73" ht="14.1" customHeight="1" x14ac:dyDescent="0.2"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73" ht="14.1" customHeight="1" x14ac:dyDescent="0.2">
      <c r="A15" s="262" t="s">
        <v>376</v>
      </c>
      <c r="B15" s="262"/>
      <c r="C15" s="262"/>
      <c r="D15" s="299" t="s">
        <v>368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141"/>
      <c r="AT15" s="141"/>
      <c r="AU15" s="141"/>
    </row>
    <row r="16" spans="1:73" ht="14.1" customHeight="1" x14ac:dyDescent="0.2">
      <c r="A16" s="90"/>
      <c r="B16" s="90"/>
      <c r="C16" s="90"/>
      <c r="D16" s="300" t="s">
        <v>370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142"/>
      <c r="AT16" s="142"/>
      <c r="AU16" s="142"/>
    </row>
    <row r="17" spans="1:134" s="87" customFormat="1" ht="69.95" customHeight="1" x14ac:dyDescent="0.2">
      <c r="A17" s="92"/>
      <c r="B17" s="294"/>
      <c r="C17" s="294"/>
      <c r="D17" s="296" t="s">
        <v>365</v>
      </c>
      <c r="E17" s="297"/>
      <c r="F17" s="297"/>
      <c r="G17" s="297"/>
      <c r="H17" s="297"/>
      <c r="I17" s="297"/>
      <c r="J17" s="298"/>
      <c r="K17" s="296" t="s">
        <v>366</v>
      </c>
      <c r="L17" s="297"/>
      <c r="M17" s="297"/>
      <c r="N17" s="297"/>
      <c r="O17" s="297"/>
      <c r="P17" s="297"/>
      <c r="Q17" s="297"/>
      <c r="R17" s="298"/>
      <c r="S17" s="296" t="s">
        <v>330</v>
      </c>
      <c r="T17" s="297"/>
      <c r="U17" s="297"/>
      <c r="V17" s="297"/>
      <c r="W17" s="297"/>
      <c r="X17" s="297"/>
      <c r="Y17" s="297"/>
      <c r="Z17" s="297"/>
      <c r="AA17" s="298"/>
      <c r="AB17" s="296" t="s">
        <v>367</v>
      </c>
      <c r="AC17" s="297"/>
      <c r="AD17" s="297"/>
      <c r="AE17" s="298"/>
      <c r="AF17" s="295" t="s">
        <v>369</v>
      </c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86"/>
      <c r="AT17" s="86"/>
      <c r="AU17" s="86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34" ht="27.95" customHeight="1" x14ac:dyDescent="0.2">
      <c r="A18" s="86"/>
      <c r="B18" s="152"/>
      <c r="C18" s="152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90"/>
      <c r="T18" s="291"/>
      <c r="U18" s="291"/>
      <c r="V18" s="291"/>
      <c r="W18" s="291"/>
      <c r="X18" s="291"/>
      <c r="Y18" s="291"/>
      <c r="Z18" s="291"/>
      <c r="AA18" s="292"/>
      <c r="AB18" s="301"/>
      <c r="AC18" s="302"/>
      <c r="AD18" s="302"/>
      <c r="AE18" s="303"/>
      <c r="AF18" s="290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2"/>
      <c r="AS18" s="9"/>
      <c r="AT18" s="9"/>
      <c r="AU18" s="9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1" t="s">
        <v>512</v>
      </c>
      <c r="BM18" s="1" t="s">
        <v>513</v>
      </c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</row>
    <row r="19" spans="1:134" ht="27.95" customHeight="1" x14ac:dyDescent="0.2">
      <c r="A19" s="86"/>
      <c r="B19" s="152"/>
      <c r="C19" s="152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90"/>
      <c r="T19" s="291"/>
      <c r="U19" s="291"/>
      <c r="V19" s="291"/>
      <c r="W19" s="291"/>
      <c r="X19" s="291"/>
      <c r="Y19" s="291"/>
      <c r="Z19" s="291"/>
      <c r="AA19" s="292"/>
      <c r="AB19" s="301"/>
      <c r="AC19" s="302"/>
      <c r="AD19" s="302"/>
      <c r="AE19" s="303"/>
      <c r="AF19" s="290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2"/>
      <c r="AS19" s="9"/>
      <c r="AT19" s="9"/>
      <c r="AU19" s="9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1">
        <v>1930</v>
      </c>
      <c r="BM19" s="1">
        <v>1931</v>
      </c>
      <c r="BN19" s="1">
        <v>1932</v>
      </c>
      <c r="BO19" s="1">
        <v>1933</v>
      </c>
      <c r="BP19" s="1">
        <v>1934</v>
      </c>
      <c r="BQ19" s="1">
        <v>1935</v>
      </c>
      <c r="BR19" s="1">
        <v>1936</v>
      </c>
      <c r="BS19" s="1">
        <v>1937</v>
      </c>
      <c r="BT19" s="1">
        <v>1938</v>
      </c>
      <c r="BU19" s="1">
        <v>1939</v>
      </c>
      <c r="BV19" s="1">
        <v>1940</v>
      </c>
      <c r="BW19" s="1">
        <v>1941</v>
      </c>
      <c r="BX19" s="1">
        <v>1942</v>
      </c>
      <c r="BY19" s="1">
        <v>1943</v>
      </c>
      <c r="BZ19" s="1">
        <v>1944</v>
      </c>
      <c r="CA19" s="1">
        <v>1945</v>
      </c>
      <c r="CB19" s="1">
        <v>1946</v>
      </c>
      <c r="CC19" s="1">
        <v>1947</v>
      </c>
      <c r="CD19" s="1">
        <v>1948</v>
      </c>
      <c r="CE19" s="1">
        <v>1949</v>
      </c>
      <c r="CF19" s="1">
        <v>1950</v>
      </c>
      <c r="CG19" s="1">
        <v>1951</v>
      </c>
      <c r="CH19" s="1">
        <v>1952</v>
      </c>
      <c r="CI19" s="1">
        <v>1953</v>
      </c>
      <c r="CJ19" s="1">
        <v>1954</v>
      </c>
      <c r="CK19" s="1">
        <v>1955</v>
      </c>
      <c r="CL19" s="1">
        <v>1956</v>
      </c>
      <c r="CM19" s="1">
        <v>1957</v>
      </c>
      <c r="CN19" s="1">
        <v>1958</v>
      </c>
      <c r="CO19" s="1">
        <v>1959</v>
      </c>
      <c r="CP19" s="1">
        <v>1960</v>
      </c>
      <c r="CQ19" s="1">
        <v>1961</v>
      </c>
      <c r="CR19" s="1">
        <v>1962</v>
      </c>
      <c r="CS19" s="1">
        <v>1963</v>
      </c>
      <c r="CT19" s="1">
        <v>1964</v>
      </c>
      <c r="CU19" s="1">
        <v>1965</v>
      </c>
      <c r="CV19" s="1">
        <v>1966</v>
      </c>
      <c r="CW19" s="1">
        <v>1967</v>
      </c>
      <c r="CX19" s="1">
        <v>1968</v>
      </c>
      <c r="CY19" s="1">
        <v>1969</v>
      </c>
      <c r="CZ19" s="1">
        <v>1970</v>
      </c>
      <c r="DA19" s="1">
        <v>1971</v>
      </c>
      <c r="DB19" s="1">
        <v>1972</v>
      </c>
      <c r="DC19" s="1">
        <v>1973</v>
      </c>
      <c r="DD19" s="1">
        <v>1974</v>
      </c>
      <c r="DE19" s="1">
        <v>1975</v>
      </c>
      <c r="DF19" s="1">
        <v>1976</v>
      </c>
      <c r="DG19" s="1">
        <v>1977</v>
      </c>
      <c r="DH19" s="1">
        <v>1978</v>
      </c>
      <c r="DI19" s="1">
        <v>1979</v>
      </c>
      <c r="DJ19" s="1">
        <v>1980</v>
      </c>
      <c r="DK19" s="1">
        <v>1981</v>
      </c>
      <c r="DL19" s="1">
        <v>1982</v>
      </c>
      <c r="DM19" s="1">
        <v>1983</v>
      </c>
      <c r="DN19" s="1">
        <v>1984</v>
      </c>
      <c r="DO19" s="1">
        <v>1985</v>
      </c>
      <c r="DP19" s="1">
        <v>1986</v>
      </c>
      <c r="DQ19" s="1">
        <v>1987</v>
      </c>
      <c r="DR19" s="1">
        <v>1988</v>
      </c>
      <c r="DS19" s="1">
        <v>1989</v>
      </c>
      <c r="DT19" s="1">
        <v>1990</v>
      </c>
      <c r="DU19" s="1">
        <v>1991</v>
      </c>
      <c r="DV19" s="1">
        <v>1992</v>
      </c>
      <c r="DW19" s="1">
        <v>1993</v>
      </c>
      <c r="DX19" s="1">
        <v>1994</v>
      </c>
      <c r="DY19" s="1">
        <v>1995</v>
      </c>
      <c r="DZ19" s="1">
        <v>1996</v>
      </c>
      <c r="EA19" s="1">
        <v>1997</v>
      </c>
      <c r="EB19" s="1">
        <v>1998</v>
      </c>
      <c r="EC19" s="1">
        <v>1999</v>
      </c>
      <c r="ED19" s="1">
        <v>2000</v>
      </c>
    </row>
    <row r="20" spans="1:134" ht="27.95" customHeight="1" x14ac:dyDescent="0.2">
      <c r="A20" s="86"/>
      <c r="B20" s="152"/>
      <c r="C20" s="152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90"/>
      <c r="T20" s="291"/>
      <c r="U20" s="291"/>
      <c r="V20" s="291"/>
      <c r="W20" s="291"/>
      <c r="X20" s="291"/>
      <c r="Y20" s="291"/>
      <c r="Z20" s="291"/>
      <c r="AA20" s="292"/>
      <c r="AB20" s="301"/>
      <c r="AC20" s="302"/>
      <c r="AD20" s="302"/>
      <c r="AE20" s="303"/>
      <c r="AF20" s="290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2"/>
      <c r="AS20" s="9"/>
      <c r="AT20" s="9"/>
      <c r="AU20" s="9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1:134" ht="27.95" customHeight="1" x14ac:dyDescent="0.2">
      <c r="A21" s="86"/>
      <c r="B21" s="152"/>
      <c r="C21" s="152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90"/>
      <c r="T21" s="291"/>
      <c r="U21" s="291"/>
      <c r="V21" s="291"/>
      <c r="W21" s="291"/>
      <c r="X21" s="291"/>
      <c r="Y21" s="291"/>
      <c r="Z21" s="291"/>
      <c r="AA21" s="292"/>
      <c r="AB21" s="301"/>
      <c r="AC21" s="302"/>
      <c r="AD21" s="302"/>
      <c r="AE21" s="303"/>
      <c r="AF21" s="290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2"/>
      <c r="AS21" s="9"/>
      <c r="AT21" s="9"/>
      <c r="AU21" s="9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1:134" ht="27.95" customHeight="1" x14ac:dyDescent="0.2">
      <c r="A22" s="86"/>
      <c r="B22" s="152"/>
      <c r="C22" s="152"/>
      <c r="D22" s="290"/>
      <c r="E22" s="291"/>
      <c r="F22" s="291"/>
      <c r="G22" s="291"/>
      <c r="H22" s="291"/>
      <c r="I22" s="291"/>
      <c r="J22" s="292"/>
      <c r="K22" s="289"/>
      <c r="L22" s="289"/>
      <c r="M22" s="289"/>
      <c r="N22" s="289"/>
      <c r="O22" s="289"/>
      <c r="P22" s="289"/>
      <c r="Q22" s="289"/>
      <c r="R22" s="289"/>
      <c r="S22" s="290"/>
      <c r="T22" s="291"/>
      <c r="U22" s="291"/>
      <c r="V22" s="291"/>
      <c r="W22" s="291"/>
      <c r="X22" s="291"/>
      <c r="Y22" s="291"/>
      <c r="Z22" s="291"/>
      <c r="AA22" s="292"/>
      <c r="AB22" s="301"/>
      <c r="AC22" s="302"/>
      <c r="AD22" s="302"/>
      <c r="AE22" s="303"/>
      <c r="AF22" s="290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2"/>
      <c r="AS22" s="9"/>
      <c r="AT22" s="9"/>
      <c r="AU22" s="9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34" ht="27.95" customHeight="1" x14ac:dyDescent="0.2">
      <c r="A23" s="86"/>
      <c r="B23" s="152"/>
      <c r="C23" s="152"/>
      <c r="D23" s="290"/>
      <c r="E23" s="291"/>
      <c r="F23" s="291"/>
      <c r="G23" s="291"/>
      <c r="H23" s="291"/>
      <c r="I23" s="291"/>
      <c r="J23" s="292"/>
      <c r="K23" s="289"/>
      <c r="L23" s="289"/>
      <c r="M23" s="289"/>
      <c r="N23" s="289"/>
      <c r="O23" s="289"/>
      <c r="P23" s="289"/>
      <c r="Q23" s="289"/>
      <c r="R23" s="289"/>
      <c r="S23" s="290"/>
      <c r="T23" s="291"/>
      <c r="U23" s="291"/>
      <c r="V23" s="291"/>
      <c r="W23" s="291"/>
      <c r="X23" s="291"/>
      <c r="Y23" s="291"/>
      <c r="Z23" s="291"/>
      <c r="AA23" s="292"/>
      <c r="AB23" s="301"/>
      <c r="AC23" s="302"/>
      <c r="AD23" s="302"/>
      <c r="AE23" s="303"/>
      <c r="AF23" s="290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2"/>
      <c r="AS23" s="9"/>
      <c r="AT23" s="9"/>
      <c r="AU23" s="9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34" ht="27.95" customHeight="1" x14ac:dyDescent="0.2">
      <c r="A24" s="86"/>
      <c r="B24" s="152"/>
      <c r="C24" s="152"/>
      <c r="D24" s="290"/>
      <c r="E24" s="291"/>
      <c r="F24" s="291"/>
      <c r="G24" s="291"/>
      <c r="H24" s="291"/>
      <c r="I24" s="291"/>
      <c r="J24" s="292"/>
      <c r="K24" s="289"/>
      <c r="L24" s="289"/>
      <c r="M24" s="289"/>
      <c r="N24" s="289"/>
      <c r="O24" s="289"/>
      <c r="P24" s="289"/>
      <c r="Q24" s="289"/>
      <c r="R24" s="289"/>
      <c r="S24" s="290"/>
      <c r="T24" s="291"/>
      <c r="U24" s="291"/>
      <c r="V24" s="291"/>
      <c r="W24" s="291"/>
      <c r="X24" s="291"/>
      <c r="Y24" s="291"/>
      <c r="Z24" s="291"/>
      <c r="AA24" s="292"/>
      <c r="AB24" s="301"/>
      <c r="AC24" s="302"/>
      <c r="AD24" s="302"/>
      <c r="AE24" s="303"/>
      <c r="AF24" s="290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2"/>
      <c r="AS24" s="9"/>
      <c r="AT24" s="9"/>
      <c r="AU24" s="9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34" ht="27.95" customHeight="1" x14ac:dyDescent="0.2">
      <c r="A25" s="86"/>
      <c r="B25" s="152"/>
      <c r="C25" s="152"/>
      <c r="D25" s="290"/>
      <c r="E25" s="291"/>
      <c r="F25" s="291"/>
      <c r="G25" s="291"/>
      <c r="H25" s="291"/>
      <c r="I25" s="291"/>
      <c r="J25" s="292"/>
      <c r="K25" s="289"/>
      <c r="L25" s="289"/>
      <c r="M25" s="289"/>
      <c r="N25" s="289"/>
      <c r="O25" s="289"/>
      <c r="P25" s="289"/>
      <c r="Q25" s="289"/>
      <c r="R25" s="289"/>
      <c r="S25" s="290"/>
      <c r="T25" s="291"/>
      <c r="U25" s="291"/>
      <c r="V25" s="291"/>
      <c r="W25" s="291"/>
      <c r="X25" s="291"/>
      <c r="Y25" s="291"/>
      <c r="Z25" s="291"/>
      <c r="AA25" s="292"/>
      <c r="AB25" s="301"/>
      <c r="AC25" s="302"/>
      <c r="AD25" s="302"/>
      <c r="AE25" s="303"/>
      <c r="AF25" s="290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2"/>
      <c r="AS25" s="9"/>
      <c r="AT25" s="9"/>
      <c r="AU25" s="9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</row>
    <row r="26" spans="1:134" ht="27.95" customHeight="1" x14ac:dyDescent="0.2">
      <c r="A26" s="86"/>
      <c r="B26" s="152"/>
      <c r="C26" s="152"/>
      <c r="D26" s="290"/>
      <c r="E26" s="291"/>
      <c r="F26" s="291"/>
      <c r="G26" s="291"/>
      <c r="H26" s="291"/>
      <c r="I26" s="291"/>
      <c r="J26" s="292"/>
      <c r="K26" s="289"/>
      <c r="L26" s="289"/>
      <c r="M26" s="289"/>
      <c r="N26" s="289"/>
      <c r="O26" s="289"/>
      <c r="P26" s="289"/>
      <c r="Q26" s="289"/>
      <c r="R26" s="289"/>
      <c r="S26" s="290"/>
      <c r="T26" s="291"/>
      <c r="U26" s="291"/>
      <c r="V26" s="291"/>
      <c r="W26" s="291"/>
      <c r="X26" s="291"/>
      <c r="Y26" s="291"/>
      <c r="Z26" s="291"/>
      <c r="AA26" s="292"/>
      <c r="AB26" s="301"/>
      <c r="AC26" s="302"/>
      <c r="AD26" s="302"/>
      <c r="AE26" s="303"/>
      <c r="AF26" s="290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2"/>
      <c r="AS26" s="9"/>
      <c r="AT26" s="9"/>
      <c r="AU26" s="9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</row>
    <row r="27" spans="1:134" ht="27.95" customHeight="1" x14ac:dyDescent="0.2">
      <c r="A27" s="86"/>
      <c r="B27" s="152"/>
      <c r="C27" s="152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90"/>
      <c r="T27" s="291"/>
      <c r="U27" s="291"/>
      <c r="V27" s="291"/>
      <c r="W27" s="291"/>
      <c r="X27" s="291"/>
      <c r="Y27" s="291"/>
      <c r="Z27" s="291"/>
      <c r="AA27" s="292"/>
      <c r="AB27" s="301"/>
      <c r="AC27" s="302"/>
      <c r="AD27" s="302"/>
      <c r="AE27" s="303"/>
      <c r="AF27" s="290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2"/>
      <c r="AS27" s="9"/>
      <c r="AT27" s="9"/>
      <c r="AU27" s="9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34" s="81" customFormat="1" ht="14.1" customHeight="1" x14ac:dyDescent="0.2">
      <c r="A28" s="85"/>
      <c r="B28" s="85"/>
      <c r="C28" s="85"/>
      <c r="D28" s="85"/>
      <c r="E28" s="85"/>
      <c r="F28" s="88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X28" s="82"/>
      <c r="AZ28" s="82"/>
    </row>
    <row r="29" spans="1:134" ht="14.1" customHeight="1" x14ac:dyDescent="0.2">
      <c r="A29" s="262" t="s">
        <v>377</v>
      </c>
      <c r="B29" s="262"/>
      <c r="C29" s="262"/>
      <c r="D29" s="272" t="s">
        <v>46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W29" s="2"/>
      <c r="AX29" s="1"/>
      <c r="AY29" s="3"/>
      <c r="AZ29" s="1"/>
    </row>
    <row r="30" spans="1:134" ht="27.95" customHeight="1" x14ac:dyDescent="0.2">
      <c r="D30" s="267" t="s">
        <v>47</v>
      </c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136"/>
      <c r="AT30" s="136"/>
      <c r="AU30" s="136"/>
      <c r="AW30" s="2"/>
      <c r="AX30" s="1"/>
      <c r="AY30" s="3"/>
      <c r="AZ30" s="1"/>
    </row>
    <row r="31" spans="1:134" ht="69.95" customHeight="1" x14ac:dyDescent="0.2"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5"/>
      <c r="AT31" s="5"/>
      <c r="AU31" s="5"/>
      <c r="AV31" s="1">
        <f>LEN(D31)</f>
        <v>0</v>
      </c>
      <c r="AW31" s="1" t="s">
        <v>158</v>
      </c>
      <c r="AX31" s="2">
        <v>500</v>
      </c>
      <c r="AY31" s="1" t="s">
        <v>156</v>
      </c>
      <c r="AZ31" s="3" t="str">
        <f>IF(AV31&gt;AX31,"FIGYELEM! Tartsa be a megjelölt karakterszámot!","-")</f>
        <v>-</v>
      </c>
    </row>
    <row r="32" spans="1:134" s="81" customFormat="1" ht="20.100000000000001" customHeight="1" x14ac:dyDescent="0.2">
      <c r="A32" s="85"/>
      <c r="B32" s="85"/>
      <c r="C32" s="85"/>
      <c r="D32" s="85"/>
      <c r="E32" s="85"/>
      <c r="F32" s="88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X32" s="82"/>
      <c r="AZ32" s="82"/>
    </row>
    <row r="33" spans="1:110" ht="18" customHeight="1" x14ac:dyDescent="0.2">
      <c r="A33" s="260" t="s">
        <v>360</v>
      </c>
      <c r="B33" s="260"/>
      <c r="C33" s="260"/>
      <c r="D33" s="261" t="s">
        <v>427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135"/>
      <c r="AT33" s="135"/>
      <c r="AU33" s="135"/>
    </row>
    <row r="34" spans="1:110" ht="27.95" customHeight="1" x14ac:dyDescent="0.2">
      <c r="D34" s="293" t="s">
        <v>764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143"/>
      <c r="AT34" s="143"/>
      <c r="AU34" s="143"/>
    </row>
    <row r="35" spans="1:110" ht="14.1" customHeight="1" x14ac:dyDescent="0.2"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110" ht="14.1" customHeight="1" x14ac:dyDescent="0.2">
      <c r="A36" s="262" t="s">
        <v>378</v>
      </c>
      <c r="B36" s="262"/>
      <c r="C36" s="262"/>
      <c r="D36" s="263" t="s">
        <v>428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94"/>
      <c r="AT36" s="94"/>
      <c r="AU36" s="94"/>
    </row>
    <row r="37" spans="1:110" ht="56.1" customHeight="1" x14ac:dyDescent="0.15">
      <c r="D37" s="274" t="s">
        <v>765</v>
      </c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183" t="s">
        <v>327</v>
      </c>
      <c r="AT37" s="183" t="s">
        <v>323</v>
      </c>
      <c r="AU37" s="183" t="s">
        <v>63</v>
      </c>
    </row>
    <row r="38" spans="1:110" ht="14.1" customHeight="1" x14ac:dyDescent="0.2"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184">
        <f>IF(D38=BM38,1,0)</f>
        <v>0</v>
      </c>
      <c r="AT38" s="185"/>
      <c r="AU38" s="186" t="str">
        <f>IF(AT38=BL39,0,IF(AT38=BM39,1,IF(AT38=BN39,0,"-")))</f>
        <v>-</v>
      </c>
      <c r="AZ38" s="281" t="str">
        <f>IF(D38=BM38,"FIGYELEM! A 3.2.2. pontban mutassa be a fakultatívan vállalt előkészítő tevékenységet!","-")</f>
        <v>-</v>
      </c>
      <c r="BL38" s="1" t="s">
        <v>553</v>
      </c>
      <c r="BM38" s="1" t="s">
        <v>429</v>
      </c>
    </row>
    <row r="39" spans="1:110" ht="14.1" customHeight="1" x14ac:dyDescent="0.2">
      <c r="F39" s="5"/>
      <c r="G39" s="5"/>
      <c r="H39" s="6"/>
      <c r="I39" s="6"/>
      <c r="J39" s="6"/>
      <c r="K39" s="8"/>
      <c r="L39" s="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Z39" s="281"/>
      <c r="BL39" s="1" t="s">
        <v>329</v>
      </c>
      <c r="BM39" s="1">
        <v>1</v>
      </c>
      <c r="BN39" s="1" t="s">
        <v>328</v>
      </c>
    </row>
    <row r="40" spans="1:110" ht="14.1" customHeight="1" x14ac:dyDescent="0.2">
      <c r="A40" s="262" t="s">
        <v>418</v>
      </c>
      <c r="B40" s="262"/>
      <c r="C40" s="262"/>
      <c r="D40" s="263" t="s">
        <v>128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94"/>
      <c r="AT40" s="94"/>
      <c r="AU40" s="94"/>
    </row>
    <row r="41" spans="1:110" ht="56.1" customHeight="1" x14ac:dyDescent="0.2">
      <c r="D41" s="274" t="s">
        <v>430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79"/>
      <c r="AT41" s="79"/>
      <c r="AU41" s="79"/>
    </row>
    <row r="42" spans="1:110" s="87" customFormat="1" ht="27.95" customHeight="1" x14ac:dyDescent="0.2">
      <c r="A42" s="92"/>
      <c r="B42" s="294"/>
      <c r="C42" s="294"/>
      <c r="D42" s="285" t="s">
        <v>379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 t="s">
        <v>380</v>
      </c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92"/>
      <c r="AT42" s="92"/>
      <c r="AU42" s="92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</row>
    <row r="43" spans="1:110" ht="84" customHeight="1" x14ac:dyDescent="0.2">
      <c r="A43" s="86"/>
      <c r="B43" s="152"/>
      <c r="C43" s="152"/>
      <c r="D43" s="304"/>
      <c r="E43" s="305"/>
      <c r="F43" s="305"/>
      <c r="G43" s="305"/>
      <c r="H43" s="305"/>
      <c r="I43" s="305"/>
      <c r="J43" s="305"/>
      <c r="K43" s="305"/>
      <c r="L43" s="305"/>
      <c r="M43" s="306"/>
      <c r="N43" s="307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9"/>
      <c r="AS43" s="5"/>
      <c r="AT43" s="5"/>
      <c r="AU43" s="5"/>
      <c r="AV43" s="1">
        <f>LEN(N43)</f>
        <v>0</v>
      </c>
      <c r="AW43" s="1" t="s">
        <v>158</v>
      </c>
      <c r="AX43" s="2">
        <v>500</v>
      </c>
      <c r="AY43" s="1" t="s">
        <v>156</v>
      </c>
      <c r="AZ43" s="3" t="str">
        <f>IF(AV43&gt;AX43,"FIGYELEM! Tartsa be a megjelölt karakterszámot!","-")</f>
        <v>-</v>
      </c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1:110" ht="20.100000000000001" customHeight="1" x14ac:dyDescent="0.2">
      <c r="F44" s="5"/>
      <c r="G44" s="5"/>
      <c r="H44" s="6"/>
      <c r="I44" s="6"/>
      <c r="J44" s="6"/>
      <c r="K44" s="8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</sheetData>
  <sheetProtection algorithmName="SHA-512" hashValue="yzUR8oENyBkYSLvnLqm6d8Vq+4wYBfg7FB93IW8bnE3SXWfelWz9jf1pdm0L1UMjmhnvA9VQS2ho88+fBobEJQ==" saltValue="6TKtPRWYk3eunLuy7HILyA==" spinCount="100000" sheet="1" selectLockedCells="1"/>
  <mergeCells count="94">
    <mergeCell ref="AB17:AE17"/>
    <mergeCell ref="AB24:AE24"/>
    <mergeCell ref="AF18:AR18"/>
    <mergeCell ref="B42:C42"/>
    <mergeCell ref="D42:M42"/>
    <mergeCell ref="N42:AR42"/>
    <mergeCell ref="A29:C29"/>
    <mergeCell ref="S27:AA27"/>
    <mergeCell ref="K24:R24"/>
    <mergeCell ref="K25:R25"/>
    <mergeCell ref="K26:R26"/>
    <mergeCell ref="AF27:AR27"/>
    <mergeCell ref="AB25:AE25"/>
    <mergeCell ref="AB27:AE27"/>
    <mergeCell ref="AF19:AR19"/>
    <mergeCell ref="AF20:AR20"/>
    <mergeCell ref="AZ38:AZ39"/>
    <mergeCell ref="A40:C40"/>
    <mergeCell ref="D40:AR40"/>
    <mergeCell ref="A36:C36"/>
    <mergeCell ref="D30:AR30"/>
    <mergeCell ref="A33:C33"/>
    <mergeCell ref="D43:M43"/>
    <mergeCell ref="N43:AR43"/>
    <mergeCell ref="D29:AQ29"/>
    <mergeCell ref="D36:AR36"/>
    <mergeCell ref="D34:AR34"/>
    <mergeCell ref="D38:AR38"/>
    <mergeCell ref="D37:AR37"/>
    <mergeCell ref="D31:AR31"/>
    <mergeCell ref="D41:AR41"/>
    <mergeCell ref="D33:AR33"/>
    <mergeCell ref="AF22:AR22"/>
    <mergeCell ref="AB18:AE18"/>
    <mergeCell ref="AB19:AE19"/>
    <mergeCell ref="AB21:AE21"/>
    <mergeCell ref="AB22:AE22"/>
    <mergeCell ref="AB20:AE20"/>
    <mergeCell ref="AF21:AR21"/>
    <mergeCell ref="AF24:AR24"/>
    <mergeCell ref="AF26:AR26"/>
    <mergeCell ref="AB26:AE26"/>
    <mergeCell ref="AB23:AE23"/>
    <mergeCell ref="AF25:AR25"/>
    <mergeCell ref="AF23:AR23"/>
    <mergeCell ref="D19:J19"/>
    <mergeCell ref="D20:J20"/>
    <mergeCell ref="D17:J17"/>
    <mergeCell ref="S26:AA26"/>
    <mergeCell ref="S18:AA18"/>
    <mergeCell ref="S19:AA19"/>
    <mergeCell ref="S20:AA20"/>
    <mergeCell ref="D25:J25"/>
    <mergeCell ref="S23:AA23"/>
    <mergeCell ref="S21:AA21"/>
    <mergeCell ref="S22:AA22"/>
    <mergeCell ref="K19:R19"/>
    <mergeCell ref="K20:R20"/>
    <mergeCell ref="S24:AA24"/>
    <mergeCell ref="S25:AA25"/>
    <mergeCell ref="S17:AA17"/>
    <mergeCell ref="A15:C15"/>
    <mergeCell ref="D18:J18"/>
    <mergeCell ref="A7:C7"/>
    <mergeCell ref="B17:C17"/>
    <mergeCell ref="D8:AR8"/>
    <mergeCell ref="D11:AR11"/>
    <mergeCell ref="D12:AR12"/>
    <mergeCell ref="AF17:AR17"/>
    <mergeCell ref="D9:H9"/>
    <mergeCell ref="I9:AR9"/>
    <mergeCell ref="K17:R17"/>
    <mergeCell ref="K18:R18"/>
    <mergeCell ref="I13:AR13"/>
    <mergeCell ref="D15:AR15"/>
    <mergeCell ref="D16:AR16"/>
    <mergeCell ref="D13:H13"/>
    <mergeCell ref="A1:AR1"/>
    <mergeCell ref="A2:AR2"/>
    <mergeCell ref="A4:C4"/>
    <mergeCell ref="A11:C11"/>
    <mergeCell ref="D5:AR5"/>
    <mergeCell ref="D7:AR7"/>
    <mergeCell ref="D4:AR4"/>
    <mergeCell ref="D27:J27"/>
    <mergeCell ref="K23:R23"/>
    <mergeCell ref="D21:J21"/>
    <mergeCell ref="D22:J22"/>
    <mergeCell ref="D23:J23"/>
    <mergeCell ref="D26:J26"/>
    <mergeCell ref="K21:R21"/>
    <mergeCell ref="K22:R22"/>
    <mergeCell ref="D24:J24"/>
    <mergeCell ref="K27:R27"/>
  </mergeCells>
  <phoneticPr fontId="29" type="noConversion"/>
  <dataValidations count="6">
    <dataValidation type="list" allowBlank="1" showInputMessage="1" showErrorMessage="1" sqref="D13:H13">
      <formula1>$BK$13:$BU$13</formula1>
    </dataValidation>
    <dataValidation type="list" allowBlank="1" showInputMessage="1" showErrorMessage="1" sqref="D38:AR38">
      <formula1>$BK$38:$BM$38</formula1>
    </dataValidation>
    <dataValidation type="list" allowBlank="1" showInputMessage="1" showErrorMessage="1" sqref="D9:H9">
      <formula1>$BK$9:$BS$9</formula1>
    </dataValidation>
    <dataValidation type="list" allowBlank="1" showInputMessage="1" showErrorMessage="1" sqref="K18:K27">
      <formula1>$BK$18:$BM$18</formula1>
    </dataValidation>
    <dataValidation type="list" allowBlank="1" showInputMessage="1" showErrorMessage="1" sqref="AB18:AE27">
      <formula1>$BK$19:$ED$19</formula1>
    </dataValidation>
    <dataValidation type="list" allowBlank="1" showInputMessage="1" showErrorMessage="1" sqref="AT38">
      <formula1>$BK$39:$BN$39</formula1>
    </dataValidation>
  </dataValidations>
  <pageMargins left="0.7" right="0.7" top="0.75" bottom="0.75" header="0.3" footer="0.3"/>
  <pageSetup paperSize="9" scale="74" orientation="portrait" r:id="rId1"/>
  <headerFooter>
    <oddFooter>&amp;L&amp;"Verdana,Félkövér"&amp;8HATÁRTALANUL! &amp;"Verdana,Normál"program&amp;"Verdana,Félkövér"
&amp;"Verdana,Normál"HAT-14-03 Együttműködés gimnáziumok között&amp;"Verdana,Félkövér"
Pályázati adatlap: 3. Az előkészítő szakasz</oddFooter>
  </headerFooter>
  <rowBreaks count="1" manualBreakCount="1">
    <brk id="32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T506"/>
  <sheetViews>
    <sheetView view="pageBreakPreview" zoomScaleNormal="100" zoomScaleSheetLayoutView="100" workbookViewId="0">
      <selection activeCell="D10" sqref="D10:V10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3" width="2.7109375" style="1" customWidth="1"/>
    <col min="44" max="44" width="2.7109375" style="1" hidden="1" customWidth="1"/>
    <col min="45" max="47" width="15.7109375" style="16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3" width="9.140625" style="1"/>
    <col min="54" max="56" width="0" style="1" hidden="1" customWidth="1"/>
    <col min="57" max="124" width="9.140625" style="1" hidden="1" customWidth="1"/>
    <col min="125" max="156" width="9.140625" style="1" customWidth="1"/>
    <col min="157" max="16384" width="9.140625" style="1"/>
  </cols>
  <sheetData>
    <row r="1" spans="1:7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55"/>
      <c r="AT1" s="155"/>
      <c r="AU1" s="155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73" t="s">
        <v>745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156"/>
      <c r="AT2" s="156"/>
      <c r="AU2" s="156"/>
      <c r="AV2" s="130"/>
      <c r="AW2" s="130"/>
      <c r="AX2" s="130"/>
      <c r="AZ2" s="2"/>
      <c r="BB2" s="3"/>
    </row>
    <row r="3" spans="1:73" ht="20.100000000000001" customHeight="1" x14ac:dyDescent="0.2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57"/>
      <c r="AT3" s="157"/>
      <c r="AU3" s="157"/>
    </row>
    <row r="4" spans="1:73" ht="14.1" customHeight="1" x14ac:dyDescent="0.2">
      <c r="A4" s="262" t="s">
        <v>201</v>
      </c>
      <c r="B4" s="262"/>
      <c r="C4" s="262"/>
      <c r="D4" s="263" t="s">
        <v>391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158"/>
      <c r="AT4" s="158"/>
      <c r="AU4" s="158"/>
      <c r="AX4" s="1"/>
      <c r="AZ4" s="1"/>
    </row>
    <row r="5" spans="1:73" ht="14.1" customHeight="1" x14ac:dyDescent="0.2">
      <c r="D5" s="274" t="s">
        <v>392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159"/>
      <c r="AT5" s="159"/>
      <c r="AU5" s="159"/>
      <c r="AX5" s="1"/>
      <c r="AZ5" s="1"/>
    </row>
    <row r="6" spans="1:73" ht="14.1" customHeight="1" x14ac:dyDescent="0.2"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60"/>
      <c r="AT6" s="160"/>
      <c r="AU6" s="160"/>
      <c r="AX6" s="1"/>
      <c r="AZ6" s="1"/>
      <c r="BL6" s="1" t="s">
        <v>506</v>
      </c>
      <c r="BM6" s="1" t="s">
        <v>507</v>
      </c>
    </row>
    <row r="7" spans="1:73" ht="14.1" customHeight="1" x14ac:dyDescent="0.2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M7" s="2"/>
      <c r="AX7" s="1"/>
      <c r="AZ7" s="1"/>
    </row>
    <row r="8" spans="1:73" ht="14.1" customHeight="1" x14ac:dyDescent="0.2">
      <c r="A8" s="262" t="s">
        <v>202</v>
      </c>
      <c r="B8" s="262"/>
      <c r="C8" s="262"/>
      <c r="D8" s="263" t="s">
        <v>393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158"/>
      <c r="AT8" s="158"/>
      <c r="AU8" s="158"/>
      <c r="AX8" s="1"/>
      <c r="AZ8" s="1"/>
    </row>
    <row r="9" spans="1:73" ht="16.5" customHeight="1" x14ac:dyDescent="0.2">
      <c r="D9" s="274" t="s">
        <v>834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162"/>
      <c r="AT9" s="162"/>
      <c r="AU9" s="162"/>
      <c r="AX9" s="1"/>
      <c r="AZ9" s="1"/>
    </row>
    <row r="10" spans="1:73" ht="14.1" customHeight="1" x14ac:dyDescent="0.2"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60"/>
      <c r="AT10" s="160"/>
      <c r="AU10" s="160"/>
      <c r="AX10" s="1"/>
      <c r="AZ10" s="1"/>
      <c r="BM10" s="1" t="s">
        <v>826</v>
      </c>
      <c r="BN10" s="1" t="s">
        <v>827</v>
      </c>
      <c r="BO10" s="1" t="s">
        <v>828</v>
      </c>
      <c r="BP10" s="1" t="s">
        <v>829</v>
      </c>
      <c r="BQ10" s="1" t="s">
        <v>830</v>
      </c>
      <c r="BR10" s="1" t="s">
        <v>831</v>
      </c>
      <c r="BS10" s="1" t="s">
        <v>832</v>
      </c>
    </row>
    <row r="11" spans="1:73" ht="14.1" customHeight="1" x14ac:dyDescent="0.2"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M11" s="2"/>
      <c r="AX11" s="1"/>
      <c r="AZ11" s="1"/>
    </row>
    <row r="12" spans="1:73" ht="14.1" customHeight="1" x14ac:dyDescent="0.2">
      <c r="A12" s="262" t="s">
        <v>746</v>
      </c>
      <c r="B12" s="262"/>
      <c r="C12" s="262"/>
      <c r="D12" s="263" t="s">
        <v>395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M12" s="2"/>
      <c r="AX12" s="1"/>
      <c r="AZ12" s="1"/>
    </row>
    <row r="13" spans="1:73" ht="35.25" customHeight="1" x14ac:dyDescent="0.2">
      <c r="D13" s="274" t="s">
        <v>804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159"/>
      <c r="AT13" s="159"/>
      <c r="AU13" s="159"/>
      <c r="AX13" s="1"/>
      <c r="AZ13" s="1"/>
    </row>
    <row r="14" spans="1:73" ht="14.1" customHeight="1" x14ac:dyDescent="0.2">
      <c r="D14" s="335"/>
      <c r="E14" s="335"/>
      <c r="F14" s="335"/>
      <c r="G14" s="335"/>
      <c r="H14" s="335"/>
      <c r="I14" s="283" t="s">
        <v>487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151"/>
      <c r="AT14" s="151"/>
      <c r="AU14" s="151"/>
      <c r="AX14" s="1"/>
      <c r="AZ14" s="1"/>
      <c r="BL14" s="1" t="s">
        <v>792</v>
      </c>
      <c r="BM14" s="1" t="s">
        <v>818</v>
      </c>
    </row>
    <row r="15" spans="1:73" ht="14.1" customHeight="1" x14ac:dyDescent="0.2">
      <c r="D15" s="336"/>
      <c r="E15" s="336"/>
      <c r="F15" s="336"/>
      <c r="G15" s="336"/>
      <c r="H15" s="336"/>
      <c r="I15" s="283" t="s">
        <v>488</v>
      </c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151"/>
      <c r="AT15" s="151"/>
      <c r="AU15" s="151"/>
      <c r="AX15" s="1"/>
      <c r="AZ15" s="1"/>
    </row>
    <row r="16" spans="1:73" ht="14.1" customHeight="1" x14ac:dyDescent="0.2">
      <c r="D16" s="335"/>
      <c r="E16" s="335"/>
      <c r="F16" s="335"/>
      <c r="G16" s="335"/>
      <c r="H16" s="335"/>
      <c r="I16" s="283" t="s">
        <v>165</v>
      </c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151"/>
      <c r="AT16" s="151"/>
      <c r="AU16" s="151"/>
      <c r="AX16" s="1"/>
      <c r="AZ16" s="1"/>
      <c r="BL16" s="1" t="s">
        <v>489</v>
      </c>
      <c r="BM16" s="1" t="s">
        <v>490</v>
      </c>
      <c r="BN16" s="1" t="s">
        <v>491</v>
      </c>
      <c r="BO16" s="1" t="s">
        <v>492</v>
      </c>
      <c r="BP16" s="1" t="s">
        <v>493</v>
      </c>
      <c r="BQ16" s="1" t="s">
        <v>494</v>
      </c>
      <c r="BR16" s="1" t="s">
        <v>495</v>
      </c>
      <c r="BS16" s="1" t="s">
        <v>496</v>
      </c>
      <c r="BT16" s="1" t="s">
        <v>497</v>
      </c>
      <c r="BU16" s="1" t="s">
        <v>498</v>
      </c>
    </row>
    <row r="17" spans="1:94" ht="14.1" customHeight="1" x14ac:dyDescent="0.2">
      <c r="F17" s="8"/>
      <c r="G17" s="8"/>
      <c r="H17" s="5"/>
      <c r="I17" s="5"/>
      <c r="J17" s="5"/>
      <c r="K17" s="8"/>
      <c r="L17" s="8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"/>
      <c r="AM17" s="2"/>
      <c r="AX17" s="1"/>
      <c r="AZ17" s="1"/>
      <c r="BL17" s="1" t="s">
        <v>456</v>
      </c>
      <c r="BM17" s="1" t="s">
        <v>457</v>
      </c>
      <c r="BN17" s="1" t="s">
        <v>458</v>
      </c>
      <c r="BO17" s="1" t="s">
        <v>459</v>
      </c>
      <c r="BP17" s="1" t="s">
        <v>460</v>
      </c>
      <c r="BQ17" s="1" t="s">
        <v>461</v>
      </c>
      <c r="BR17" s="1" t="s">
        <v>462</v>
      </c>
      <c r="BS17" s="1" t="s">
        <v>463</v>
      </c>
      <c r="BT17" s="1" t="s">
        <v>464</v>
      </c>
      <c r="BU17" s="1" t="s">
        <v>465</v>
      </c>
      <c r="BV17" s="1" t="s">
        <v>466</v>
      </c>
      <c r="BW17" s="1" t="s">
        <v>467</v>
      </c>
      <c r="BX17" s="1" t="s">
        <v>468</v>
      </c>
      <c r="BY17" s="1" t="s">
        <v>469</v>
      </c>
      <c r="BZ17" s="1" t="s">
        <v>470</v>
      </c>
      <c r="CA17" s="1" t="s">
        <v>471</v>
      </c>
      <c r="CB17" s="1" t="s">
        <v>472</v>
      </c>
      <c r="CC17" s="1" t="s">
        <v>473</v>
      </c>
      <c r="CD17" s="1" t="s">
        <v>474</v>
      </c>
      <c r="CE17" s="1" t="s">
        <v>475</v>
      </c>
      <c r="CF17" s="1" t="s">
        <v>476</v>
      </c>
      <c r="CG17" s="1" t="s">
        <v>477</v>
      </c>
      <c r="CH17" s="1" t="s">
        <v>478</v>
      </c>
      <c r="CI17" s="1" t="s">
        <v>479</v>
      </c>
      <c r="CJ17" s="1" t="s">
        <v>480</v>
      </c>
      <c r="CK17" s="1" t="s">
        <v>481</v>
      </c>
      <c r="CL17" s="1" t="s">
        <v>482</v>
      </c>
      <c r="CM17" s="1" t="s">
        <v>483</v>
      </c>
      <c r="CN17" s="1" t="s">
        <v>484</v>
      </c>
      <c r="CO17" s="1" t="s">
        <v>485</v>
      </c>
      <c r="CP17" s="1" t="s">
        <v>486</v>
      </c>
    </row>
    <row r="18" spans="1:94" ht="14.1" customHeight="1" x14ac:dyDescent="0.2">
      <c r="A18" s="262" t="s">
        <v>747</v>
      </c>
      <c r="B18" s="262"/>
      <c r="C18" s="262"/>
      <c r="D18" s="263" t="s">
        <v>396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158"/>
      <c r="AT18" s="158"/>
      <c r="AU18" s="158"/>
      <c r="AX18" s="1"/>
      <c r="AZ18" s="1"/>
    </row>
    <row r="19" spans="1:94" ht="32.25" customHeight="1" x14ac:dyDescent="0.2">
      <c r="D19" s="274" t="s">
        <v>805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159"/>
      <c r="AT19" s="159"/>
      <c r="AU19" s="159"/>
      <c r="AX19" s="1"/>
      <c r="AZ19" s="1"/>
    </row>
    <row r="20" spans="1:94" ht="14.1" customHeight="1" x14ac:dyDescent="0.2">
      <c r="D20" s="335"/>
      <c r="E20" s="335"/>
      <c r="F20" s="335"/>
      <c r="G20" s="335"/>
      <c r="H20" s="335"/>
      <c r="I20" s="283" t="s">
        <v>487</v>
      </c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151"/>
      <c r="AT20" s="151"/>
      <c r="AU20" s="151"/>
      <c r="AX20" s="1"/>
      <c r="AZ20" s="1"/>
    </row>
    <row r="21" spans="1:94" ht="14.1" customHeight="1" x14ac:dyDescent="0.2">
      <c r="D21" s="336"/>
      <c r="E21" s="336"/>
      <c r="F21" s="336"/>
      <c r="G21" s="336"/>
      <c r="H21" s="336"/>
      <c r="I21" s="283" t="s">
        <v>488</v>
      </c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151"/>
      <c r="AT21" s="151"/>
      <c r="AU21" s="151"/>
      <c r="AX21" s="1"/>
      <c r="AZ21" s="1"/>
    </row>
    <row r="22" spans="1:94" ht="14.1" customHeight="1" x14ac:dyDescent="0.2">
      <c r="D22" s="335"/>
      <c r="E22" s="335"/>
      <c r="F22" s="335"/>
      <c r="G22" s="335"/>
      <c r="H22" s="335"/>
      <c r="I22" s="283" t="s">
        <v>165</v>
      </c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151"/>
      <c r="AT22" s="151"/>
      <c r="AU22" s="151"/>
      <c r="AX22" s="1"/>
      <c r="AZ22" s="1"/>
    </row>
    <row r="23" spans="1:94" ht="14.1" customHeight="1" x14ac:dyDescent="0.2">
      <c r="F23" s="8"/>
      <c r="G23" s="8"/>
      <c r="H23" s="5"/>
      <c r="I23" s="5"/>
      <c r="J23" s="5"/>
      <c r="K23" s="8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"/>
      <c r="AM23" s="2"/>
      <c r="AX23" s="1"/>
      <c r="AZ23" s="1"/>
    </row>
    <row r="24" spans="1:94" ht="14.1" customHeight="1" x14ac:dyDescent="0.2">
      <c r="A24" s="262" t="s">
        <v>748</v>
      </c>
      <c r="B24" s="262"/>
      <c r="C24" s="262"/>
      <c r="D24" s="263" t="s">
        <v>397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158"/>
      <c r="AT24" s="158"/>
      <c r="AU24" s="158"/>
      <c r="AX24" s="1"/>
      <c r="AZ24" s="1"/>
    </row>
    <row r="25" spans="1:94" ht="53.25" customHeight="1" x14ac:dyDescent="0.2">
      <c r="D25" s="274" t="s">
        <v>806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159"/>
      <c r="AT25" s="159"/>
      <c r="AU25" s="159"/>
      <c r="AX25" s="1"/>
      <c r="AZ25" s="1"/>
    </row>
    <row r="26" spans="1:94" ht="14.1" customHeight="1" x14ac:dyDescent="0.2">
      <c r="D26" s="282"/>
      <c r="E26" s="282"/>
      <c r="F26" s="282"/>
      <c r="G26" s="282"/>
      <c r="H26" s="282"/>
      <c r="I26" s="283" t="s">
        <v>165</v>
      </c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151"/>
      <c r="AT26" s="151"/>
      <c r="AU26" s="151"/>
      <c r="AX26" s="1"/>
      <c r="AZ26" s="1"/>
      <c r="BL26" s="1">
        <v>3</v>
      </c>
      <c r="BM26" s="1">
        <v>4</v>
      </c>
      <c r="BN26" s="1">
        <v>5</v>
      </c>
      <c r="BO26" s="1">
        <v>6</v>
      </c>
      <c r="BP26" s="1">
        <v>7</v>
      </c>
      <c r="BQ26" s="1">
        <v>8</v>
      </c>
      <c r="BR26" s="1">
        <v>9</v>
      </c>
      <c r="BS26" s="1">
        <v>10</v>
      </c>
    </row>
    <row r="27" spans="1:94" ht="14.1" customHeight="1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2"/>
      <c r="AX27" s="1"/>
      <c r="AZ27" s="1"/>
    </row>
    <row r="28" spans="1:94" ht="14.1" customHeight="1" x14ac:dyDescent="0.2">
      <c r="A28" s="262" t="s">
        <v>749</v>
      </c>
      <c r="B28" s="262"/>
      <c r="C28" s="262"/>
      <c r="D28" s="263" t="s">
        <v>394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158"/>
      <c r="AT28" s="158"/>
      <c r="AU28" s="158"/>
      <c r="AX28" s="1"/>
      <c r="AZ28" s="1"/>
    </row>
    <row r="29" spans="1:94" ht="42" customHeight="1" x14ac:dyDescent="0.2">
      <c r="D29" s="274" t="s">
        <v>766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159"/>
      <c r="AT29" s="159"/>
      <c r="AU29" s="159"/>
      <c r="AX29" s="1"/>
      <c r="AZ29" s="1"/>
    </row>
    <row r="30" spans="1:94" ht="27.95" customHeight="1" x14ac:dyDescent="0.2"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151"/>
      <c r="AT30" s="151"/>
      <c r="AU30" s="151"/>
      <c r="AV30" s="1">
        <f>LEN(D30)</f>
        <v>0</v>
      </c>
      <c r="AW30" s="1" t="s">
        <v>158</v>
      </c>
      <c r="AX30" s="2">
        <v>100</v>
      </c>
      <c r="AY30" s="1" t="s">
        <v>156</v>
      </c>
      <c r="AZ30" s="3" t="str">
        <f>IF(AV30&gt;AX30,"FIGYELEM! Tartsa be a megjelölt karakterszámot!","-")</f>
        <v>-</v>
      </c>
    </row>
    <row r="31" spans="1:94" ht="14.1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M31" s="2"/>
      <c r="AX31" s="1"/>
      <c r="AZ31" s="1"/>
    </row>
    <row r="32" spans="1:94" ht="14.1" customHeight="1" x14ac:dyDescent="0.2">
      <c r="A32" s="262" t="s">
        <v>750</v>
      </c>
      <c r="B32" s="262"/>
      <c r="C32" s="262"/>
      <c r="D32" s="263" t="s">
        <v>405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158"/>
      <c r="AT32" s="158"/>
      <c r="AU32" s="158"/>
      <c r="AX32" s="1"/>
      <c r="AZ32" s="1"/>
    </row>
    <row r="33" spans="1:66" ht="42" customHeight="1" x14ac:dyDescent="0.15">
      <c r="D33" s="274" t="s">
        <v>767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159"/>
      <c r="AT33" s="187" t="s">
        <v>323</v>
      </c>
      <c r="AU33" s="187" t="s">
        <v>63</v>
      </c>
      <c r="AX33" s="1"/>
      <c r="AZ33" s="1"/>
    </row>
    <row r="34" spans="1:66" ht="111.95" customHeight="1" x14ac:dyDescent="0.2"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151"/>
      <c r="AT34" s="167"/>
      <c r="AU34" s="191" t="str">
        <f>IF(AT34=BL34,0,IF(AT34=BM34,1,IF(AT34=BN34,2,"-")))</f>
        <v>-</v>
      </c>
      <c r="AV34" s="1">
        <f>LEN(D34)</f>
        <v>0</v>
      </c>
      <c r="AW34" s="1" t="s">
        <v>158</v>
      </c>
      <c r="AX34" s="2">
        <v>700</v>
      </c>
      <c r="AY34" s="1" t="s">
        <v>156</v>
      </c>
      <c r="AZ34" s="3" t="str">
        <f>IF(AV34&gt;AX34,"FIGYELEM! Tartsa be a megjelölt karakterszámot!","-")</f>
        <v>-</v>
      </c>
      <c r="BL34" s="1" t="s">
        <v>599</v>
      </c>
      <c r="BM34" s="1" t="s">
        <v>600</v>
      </c>
      <c r="BN34" s="1" t="s">
        <v>601</v>
      </c>
    </row>
    <row r="35" spans="1:66" ht="14.1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M35" s="2"/>
      <c r="AX35" s="1"/>
      <c r="AZ35" s="1"/>
    </row>
    <row r="36" spans="1:66" ht="14.1" customHeight="1" x14ac:dyDescent="0.2">
      <c r="A36" s="262" t="s">
        <v>751</v>
      </c>
      <c r="B36" s="262"/>
      <c r="C36" s="262"/>
      <c r="D36" s="263" t="s">
        <v>529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158"/>
      <c r="AT36" s="158"/>
      <c r="AU36" s="158"/>
    </row>
    <row r="37" spans="1:66" ht="120" customHeight="1" x14ac:dyDescent="0.2"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162"/>
      <c r="AT37" s="162"/>
      <c r="AU37" s="162"/>
    </row>
    <row r="38" spans="1:66" ht="120" customHeight="1" x14ac:dyDescent="0.2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162"/>
      <c r="AT38" s="162"/>
      <c r="AU38" s="162"/>
    </row>
    <row r="39" spans="1:66" ht="20.100000000000001" customHeight="1" x14ac:dyDescent="0.2"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162"/>
      <c r="AT39" s="162"/>
      <c r="AU39" s="162"/>
    </row>
    <row r="40" spans="1:66" ht="27.95" customHeight="1" x14ac:dyDescent="0.2">
      <c r="D40" s="334" t="s">
        <v>145</v>
      </c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163"/>
      <c r="AT40" s="163"/>
      <c r="AU40" s="163"/>
    </row>
    <row r="41" spans="1:66" ht="14.1" customHeight="1" x14ac:dyDescent="0.2">
      <c r="D41" s="296" t="s">
        <v>170</v>
      </c>
      <c r="E41" s="297"/>
      <c r="F41" s="297"/>
      <c r="G41" s="297"/>
      <c r="H41" s="298"/>
      <c r="I41" s="322" t="s">
        <v>331</v>
      </c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4"/>
      <c r="AS41" s="164"/>
      <c r="AT41" s="164"/>
      <c r="AU41" s="164"/>
    </row>
    <row r="42" spans="1:66" ht="14.1" customHeight="1" x14ac:dyDescent="0.2">
      <c r="D42" s="337">
        <f>D14</f>
        <v>0</v>
      </c>
      <c r="E42" s="338"/>
      <c r="F42" s="338"/>
      <c r="G42" s="338"/>
      <c r="H42" s="339"/>
      <c r="I42" s="307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9"/>
      <c r="AS42" s="165"/>
      <c r="AT42" s="165"/>
      <c r="AU42" s="165"/>
    </row>
    <row r="43" spans="1:66" ht="14.1" customHeight="1" x14ac:dyDescent="0.2">
      <c r="D43" s="337">
        <f>D15</f>
        <v>0</v>
      </c>
      <c r="E43" s="338"/>
      <c r="F43" s="338"/>
      <c r="G43" s="338"/>
      <c r="H43" s="339"/>
      <c r="I43" s="286" t="s">
        <v>332</v>
      </c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8"/>
      <c r="AS43" s="164"/>
      <c r="AT43" s="164"/>
      <c r="AU43" s="164"/>
    </row>
    <row r="44" spans="1:66" ht="14.1" customHeight="1" x14ac:dyDescent="0.2">
      <c r="D44" s="337">
        <f>D16</f>
        <v>0</v>
      </c>
      <c r="E44" s="338"/>
      <c r="F44" s="338"/>
      <c r="G44" s="338"/>
      <c r="H44" s="339"/>
      <c r="I44" s="307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9"/>
      <c r="AS44" s="165"/>
      <c r="AT44" s="165"/>
      <c r="AU44" s="165"/>
    </row>
    <row r="45" spans="1:66" ht="27.95" customHeight="1" x14ac:dyDescent="0.15">
      <c r="D45" s="295" t="s">
        <v>167</v>
      </c>
      <c r="E45" s="295"/>
      <c r="F45" s="295"/>
      <c r="G45" s="295"/>
      <c r="H45" s="295"/>
      <c r="I45" s="286" t="s">
        <v>404</v>
      </c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8"/>
      <c r="AS45" s="187"/>
      <c r="AT45" s="187"/>
      <c r="AU45" s="164"/>
    </row>
    <row r="46" spans="1:66" ht="14.1" customHeight="1" x14ac:dyDescent="0.15">
      <c r="D46" s="295"/>
      <c r="E46" s="295"/>
      <c r="F46" s="295"/>
      <c r="G46" s="295"/>
      <c r="H46" s="295"/>
      <c r="I46" s="325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7"/>
      <c r="AS46" s="187"/>
      <c r="AT46" s="187"/>
      <c r="AU46" s="151"/>
      <c r="BL46" s="1" t="s">
        <v>329</v>
      </c>
      <c r="BM46" s="1">
        <v>1</v>
      </c>
      <c r="BN46" s="1" t="s">
        <v>328</v>
      </c>
    </row>
    <row r="47" spans="1:66" ht="14.1" customHeight="1" x14ac:dyDescent="0.15">
      <c r="D47" s="295"/>
      <c r="E47" s="295"/>
      <c r="F47" s="295"/>
      <c r="G47" s="295"/>
      <c r="H47" s="295"/>
      <c r="I47" s="328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30"/>
      <c r="AS47" s="187"/>
      <c r="AT47" s="187"/>
      <c r="AU47" s="151"/>
    </row>
    <row r="48" spans="1:66" ht="14.1" customHeight="1" x14ac:dyDescent="0.15">
      <c r="D48" s="295"/>
      <c r="E48" s="295"/>
      <c r="F48" s="295"/>
      <c r="G48" s="295"/>
      <c r="H48" s="295"/>
      <c r="I48" s="328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30"/>
      <c r="AS48" s="187"/>
      <c r="AT48" s="187"/>
      <c r="AU48" s="151"/>
    </row>
    <row r="49" spans="4:66" ht="14.1" customHeight="1" x14ac:dyDescent="0.15">
      <c r="D49" s="295"/>
      <c r="E49" s="295"/>
      <c r="F49" s="295"/>
      <c r="G49" s="295"/>
      <c r="H49" s="295"/>
      <c r="I49" s="328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30"/>
      <c r="AS49" s="187"/>
      <c r="AT49" s="187"/>
      <c r="AU49" s="151"/>
    </row>
    <row r="50" spans="4:66" ht="14.1" customHeight="1" x14ac:dyDescent="0.15">
      <c r="D50" s="295"/>
      <c r="E50" s="295"/>
      <c r="F50" s="295"/>
      <c r="G50" s="295"/>
      <c r="H50" s="295"/>
      <c r="I50" s="328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30"/>
      <c r="AS50" s="187"/>
      <c r="AT50" s="187"/>
      <c r="AU50" s="151"/>
    </row>
    <row r="51" spans="4:66" ht="14.1" customHeight="1" x14ac:dyDescent="0.15">
      <c r="D51" s="295"/>
      <c r="E51" s="295"/>
      <c r="F51" s="295"/>
      <c r="G51" s="295"/>
      <c r="H51" s="295"/>
      <c r="I51" s="328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30"/>
      <c r="AS51" s="187"/>
      <c r="AT51" s="187"/>
      <c r="AU51" s="151"/>
    </row>
    <row r="52" spans="4:66" ht="14.1" customHeight="1" x14ac:dyDescent="0.15">
      <c r="D52" s="295"/>
      <c r="E52" s="295"/>
      <c r="F52" s="295"/>
      <c r="G52" s="295"/>
      <c r="H52" s="295"/>
      <c r="I52" s="328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30"/>
      <c r="AS52" s="187"/>
      <c r="AT52" s="187"/>
      <c r="AU52" s="151"/>
    </row>
    <row r="53" spans="4:66" ht="14.1" customHeight="1" x14ac:dyDescent="0.15">
      <c r="D53" s="295"/>
      <c r="E53" s="295"/>
      <c r="F53" s="295"/>
      <c r="G53" s="295"/>
      <c r="H53" s="295"/>
      <c r="I53" s="331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32"/>
      <c r="AS53" s="187" t="s">
        <v>327</v>
      </c>
      <c r="AT53" s="187" t="s">
        <v>323</v>
      </c>
      <c r="AU53" s="151"/>
      <c r="AV53" s="1">
        <f>LEN(I46)</f>
        <v>0</v>
      </c>
      <c r="AW53" s="1" t="s">
        <v>158</v>
      </c>
      <c r="AX53" s="2">
        <v>700</v>
      </c>
      <c r="AY53" s="1" t="s">
        <v>156</v>
      </c>
      <c r="AZ53" s="3" t="str">
        <f>IF(AV53&gt;AX53,"FIGYELEM! Tartsa be a megjelölt karakterszámot!","-")</f>
        <v>-</v>
      </c>
    </row>
    <row r="54" spans="4:66" ht="26.1" customHeight="1" x14ac:dyDescent="0.2">
      <c r="D54" s="295"/>
      <c r="E54" s="295"/>
      <c r="F54" s="295"/>
      <c r="G54" s="295"/>
      <c r="H54" s="295"/>
      <c r="I54" s="286" t="s">
        <v>398</v>
      </c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9"/>
      <c r="AS54" s="166">
        <f>IF(Y54=BN$54,1,0)</f>
        <v>0</v>
      </c>
      <c r="AT54" s="167"/>
      <c r="AU54" s="165"/>
      <c r="AZ54" s="3" t="str">
        <f>IF(Y54=BN$54,"FIGYELEM! Fejtse ki A részt vevő diákok tevékenységének bemutatása c. mezőben!","-")</f>
        <v>-</v>
      </c>
      <c r="BL54" s="1" t="s">
        <v>431</v>
      </c>
      <c r="BM54" s="1" t="s">
        <v>432</v>
      </c>
      <c r="BN54" s="1" t="s">
        <v>433</v>
      </c>
    </row>
    <row r="55" spans="4:66" ht="26.1" customHeight="1" x14ac:dyDescent="0.2">
      <c r="D55" s="295"/>
      <c r="E55" s="295"/>
      <c r="F55" s="295"/>
      <c r="G55" s="295"/>
      <c r="H55" s="295"/>
      <c r="I55" s="286" t="s">
        <v>251</v>
      </c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8"/>
      <c r="Y55" s="307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9"/>
      <c r="AS55" s="166">
        <f>IF(Y55=BM$55,1,0)</f>
        <v>0</v>
      </c>
      <c r="AT55" s="167"/>
      <c r="AU55" s="165"/>
      <c r="AZ55" s="3" t="str">
        <f>IF(Y55=BM$55,"FIGYELEM! Fejtse ki A részt vevő diákok tevékenységének bemutatása c. mezőben!","-")</f>
        <v>-</v>
      </c>
      <c r="BL55" s="1" t="s">
        <v>129</v>
      </c>
      <c r="BM55" s="1" t="s">
        <v>130</v>
      </c>
    </row>
    <row r="56" spans="4:66" ht="14.1" customHeight="1" x14ac:dyDescent="0.2">
      <c r="D56" s="313" t="s">
        <v>168</v>
      </c>
      <c r="E56" s="314"/>
      <c r="F56" s="314"/>
      <c r="G56" s="314"/>
      <c r="H56" s="315"/>
      <c r="I56" s="322" t="s">
        <v>331</v>
      </c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4"/>
      <c r="AS56" s="164"/>
      <c r="AT56" s="164"/>
      <c r="AU56" s="164"/>
    </row>
    <row r="57" spans="4:66" ht="14.1" customHeight="1" x14ac:dyDescent="0.2">
      <c r="D57" s="316"/>
      <c r="E57" s="317"/>
      <c r="F57" s="317"/>
      <c r="G57" s="317"/>
      <c r="H57" s="318"/>
      <c r="I57" s="307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9"/>
      <c r="AS57" s="165"/>
      <c r="AT57" s="165"/>
      <c r="AU57" s="165"/>
    </row>
    <row r="58" spans="4:66" ht="14.1" customHeight="1" x14ac:dyDescent="0.2">
      <c r="D58" s="316"/>
      <c r="E58" s="317"/>
      <c r="F58" s="317"/>
      <c r="G58" s="317"/>
      <c r="H58" s="318"/>
      <c r="I58" s="286" t="s">
        <v>332</v>
      </c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8"/>
      <c r="AS58" s="164"/>
      <c r="AT58" s="164"/>
      <c r="AU58" s="164"/>
    </row>
    <row r="59" spans="4:66" ht="14.1" customHeight="1" x14ac:dyDescent="0.2">
      <c r="D59" s="316"/>
      <c r="E59" s="317"/>
      <c r="F59" s="317"/>
      <c r="G59" s="317"/>
      <c r="H59" s="318"/>
      <c r="I59" s="307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9"/>
      <c r="AS59" s="165"/>
      <c r="AT59" s="165"/>
      <c r="AU59" s="165"/>
    </row>
    <row r="60" spans="4:66" ht="27.95" customHeight="1" x14ac:dyDescent="0.15">
      <c r="D60" s="316"/>
      <c r="E60" s="317"/>
      <c r="F60" s="317"/>
      <c r="G60" s="317"/>
      <c r="H60" s="318"/>
      <c r="I60" s="286" t="s">
        <v>404</v>
      </c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8"/>
      <c r="AS60" s="187"/>
      <c r="AT60" s="187"/>
      <c r="AU60" s="164"/>
    </row>
    <row r="61" spans="4:66" ht="14.1" customHeight="1" x14ac:dyDescent="0.15">
      <c r="D61" s="316"/>
      <c r="E61" s="317"/>
      <c r="F61" s="317"/>
      <c r="G61" s="317"/>
      <c r="H61" s="318"/>
      <c r="I61" s="325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7"/>
      <c r="AS61" s="187"/>
      <c r="AT61" s="187"/>
      <c r="AU61" s="151"/>
    </row>
    <row r="62" spans="4:66" ht="14.1" customHeight="1" x14ac:dyDescent="0.15">
      <c r="D62" s="316"/>
      <c r="E62" s="317"/>
      <c r="F62" s="317"/>
      <c r="G62" s="317"/>
      <c r="H62" s="318"/>
      <c r="I62" s="328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30"/>
      <c r="AS62" s="187"/>
      <c r="AT62" s="187"/>
      <c r="AU62" s="151"/>
    </row>
    <row r="63" spans="4:66" ht="14.1" customHeight="1" x14ac:dyDescent="0.15">
      <c r="D63" s="316"/>
      <c r="E63" s="317"/>
      <c r="F63" s="317"/>
      <c r="G63" s="317"/>
      <c r="H63" s="318"/>
      <c r="I63" s="328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30"/>
      <c r="AS63" s="187"/>
      <c r="AT63" s="187"/>
      <c r="AU63" s="151"/>
    </row>
    <row r="64" spans="4:66" ht="14.1" customHeight="1" x14ac:dyDescent="0.15">
      <c r="D64" s="316"/>
      <c r="E64" s="317"/>
      <c r="F64" s="317"/>
      <c r="G64" s="317"/>
      <c r="H64" s="318"/>
      <c r="I64" s="328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30"/>
      <c r="AS64" s="187"/>
      <c r="AT64" s="187"/>
      <c r="AU64" s="151"/>
    </row>
    <row r="65" spans="4:52" ht="14.1" customHeight="1" x14ac:dyDescent="0.15">
      <c r="D65" s="316"/>
      <c r="E65" s="317"/>
      <c r="F65" s="317"/>
      <c r="G65" s="317"/>
      <c r="H65" s="318"/>
      <c r="I65" s="328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30"/>
      <c r="AS65" s="187"/>
      <c r="AT65" s="187"/>
      <c r="AU65" s="151"/>
    </row>
    <row r="66" spans="4:52" ht="14.1" customHeight="1" x14ac:dyDescent="0.15">
      <c r="D66" s="316"/>
      <c r="E66" s="317"/>
      <c r="F66" s="317"/>
      <c r="G66" s="317"/>
      <c r="H66" s="318"/>
      <c r="I66" s="328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30"/>
      <c r="AS66" s="187"/>
      <c r="AT66" s="187"/>
      <c r="AU66" s="151"/>
    </row>
    <row r="67" spans="4:52" ht="14.1" customHeight="1" x14ac:dyDescent="0.15">
      <c r="D67" s="316"/>
      <c r="E67" s="317"/>
      <c r="F67" s="317"/>
      <c r="G67" s="317"/>
      <c r="H67" s="318"/>
      <c r="I67" s="328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30"/>
      <c r="AS67" s="187"/>
      <c r="AT67" s="187"/>
      <c r="AU67" s="151"/>
    </row>
    <row r="68" spans="4:52" ht="14.1" customHeight="1" x14ac:dyDescent="0.15">
      <c r="D68" s="316"/>
      <c r="E68" s="317"/>
      <c r="F68" s="317"/>
      <c r="G68" s="317"/>
      <c r="H68" s="318"/>
      <c r="I68" s="331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32"/>
      <c r="AS68" s="187" t="s">
        <v>327</v>
      </c>
      <c r="AT68" s="187" t="s">
        <v>323</v>
      </c>
      <c r="AU68" s="151"/>
      <c r="AV68" s="1">
        <f>LEN(I61)</f>
        <v>0</v>
      </c>
      <c r="AW68" s="1" t="s">
        <v>158</v>
      </c>
      <c r="AX68" s="2">
        <v>700</v>
      </c>
      <c r="AY68" s="1" t="s">
        <v>156</v>
      </c>
      <c r="AZ68" s="3" t="str">
        <f>IF(AV68&gt;AX68,"FIGYELEM! Tartsa be a megjelölt karakterszámot!","-")</f>
        <v>-</v>
      </c>
    </row>
    <row r="69" spans="4:52" ht="26.1" customHeight="1" x14ac:dyDescent="0.2">
      <c r="D69" s="316"/>
      <c r="E69" s="317"/>
      <c r="F69" s="317"/>
      <c r="G69" s="317"/>
      <c r="H69" s="318"/>
      <c r="I69" s="286" t="s">
        <v>398</v>
      </c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9"/>
      <c r="AS69" s="166">
        <f>IF(Y69=BN$54,1,0)</f>
        <v>0</v>
      </c>
      <c r="AT69" s="167"/>
      <c r="AU69" s="165"/>
      <c r="AZ69" s="3" t="str">
        <f>IF(Y69=BN$54,"FIGYELEM! Fejtse ki A részt vevő diákok tevékenységének bemutatása c. mezőben!","-")</f>
        <v>-</v>
      </c>
    </row>
    <row r="70" spans="4:52" ht="26.1" customHeight="1" x14ac:dyDescent="0.2">
      <c r="D70" s="316"/>
      <c r="E70" s="317"/>
      <c r="F70" s="317"/>
      <c r="G70" s="317"/>
      <c r="H70" s="318"/>
      <c r="I70" s="286" t="s">
        <v>251</v>
      </c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8"/>
      <c r="Y70" s="307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9"/>
      <c r="AS70" s="166">
        <f>IF(Y70=BM$55,1,0)</f>
        <v>0</v>
      </c>
      <c r="AT70" s="167"/>
      <c r="AU70" s="165"/>
      <c r="AZ70" s="3" t="str">
        <f>IF(Y70=BM$55,"FIGYELEM! Fejtse ki A részt vevő diákok tevékenységének bemutatása c. mezőben!","-")</f>
        <v>-</v>
      </c>
    </row>
    <row r="71" spans="4:52" ht="14.1" customHeight="1" x14ac:dyDescent="0.2">
      <c r="D71" s="313" t="s">
        <v>169</v>
      </c>
      <c r="E71" s="314"/>
      <c r="F71" s="314"/>
      <c r="G71" s="314"/>
      <c r="H71" s="315"/>
      <c r="I71" s="322" t="s">
        <v>331</v>
      </c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4"/>
      <c r="AS71" s="164"/>
      <c r="AT71" s="164"/>
      <c r="AU71" s="164"/>
    </row>
    <row r="72" spans="4:52" ht="14.1" customHeight="1" x14ac:dyDescent="0.2">
      <c r="D72" s="316"/>
      <c r="E72" s="317"/>
      <c r="F72" s="317"/>
      <c r="G72" s="317"/>
      <c r="H72" s="318"/>
      <c r="I72" s="307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9"/>
      <c r="AS72" s="165"/>
      <c r="AT72" s="165"/>
      <c r="AU72" s="165"/>
    </row>
    <row r="73" spans="4:52" ht="14.1" customHeight="1" x14ac:dyDescent="0.2">
      <c r="D73" s="316"/>
      <c r="E73" s="317"/>
      <c r="F73" s="317"/>
      <c r="G73" s="317"/>
      <c r="H73" s="318"/>
      <c r="I73" s="286" t="s">
        <v>332</v>
      </c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8"/>
      <c r="AS73" s="164"/>
      <c r="AT73" s="164"/>
      <c r="AU73" s="164"/>
    </row>
    <row r="74" spans="4:52" ht="14.1" customHeight="1" x14ac:dyDescent="0.2">
      <c r="D74" s="316"/>
      <c r="E74" s="317"/>
      <c r="F74" s="317"/>
      <c r="G74" s="317"/>
      <c r="H74" s="318"/>
      <c r="I74" s="307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9"/>
      <c r="AS74" s="165"/>
      <c r="AT74" s="165"/>
      <c r="AU74" s="165"/>
    </row>
    <row r="75" spans="4:52" ht="27.95" customHeight="1" x14ac:dyDescent="0.15">
      <c r="D75" s="316"/>
      <c r="E75" s="317"/>
      <c r="F75" s="317"/>
      <c r="G75" s="317"/>
      <c r="H75" s="318"/>
      <c r="I75" s="286" t="s">
        <v>404</v>
      </c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8"/>
      <c r="AS75" s="187"/>
      <c r="AT75" s="187"/>
      <c r="AU75" s="164"/>
    </row>
    <row r="76" spans="4:52" ht="14.1" customHeight="1" x14ac:dyDescent="0.15">
      <c r="D76" s="316"/>
      <c r="E76" s="317"/>
      <c r="F76" s="317"/>
      <c r="G76" s="317"/>
      <c r="H76" s="318"/>
      <c r="I76" s="325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7"/>
      <c r="AS76" s="187"/>
      <c r="AT76" s="187"/>
      <c r="AU76" s="151"/>
    </row>
    <row r="77" spans="4:52" ht="14.1" customHeight="1" x14ac:dyDescent="0.15">
      <c r="D77" s="316"/>
      <c r="E77" s="317"/>
      <c r="F77" s="317"/>
      <c r="G77" s="317"/>
      <c r="H77" s="318"/>
      <c r="I77" s="328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30"/>
      <c r="AS77" s="187"/>
      <c r="AT77" s="187"/>
      <c r="AU77" s="151"/>
    </row>
    <row r="78" spans="4:52" ht="14.1" customHeight="1" x14ac:dyDescent="0.15">
      <c r="D78" s="316"/>
      <c r="E78" s="317"/>
      <c r="F78" s="317"/>
      <c r="G78" s="317"/>
      <c r="H78" s="318"/>
      <c r="I78" s="328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30"/>
      <c r="AS78" s="187"/>
      <c r="AT78" s="187"/>
      <c r="AU78" s="151"/>
    </row>
    <row r="79" spans="4:52" ht="14.1" customHeight="1" x14ac:dyDescent="0.15">
      <c r="D79" s="316"/>
      <c r="E79" s="317"/>
      <c r="F79" s="317"/>
      <c r="G79" s="317"/>
      <c r="H79" s="318"/>
      <c r="I79" s="328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30"/>
      <c r="AS79" s="187"/>
      <c r="AT79" s="187"/>
      <c r="AU79" s="151"/>
    </row>
    <row r="80" spans="4:52" ht="14.1" customHeight="1" x14ac:dyDescent="0.15">
      <c r="D80" s="316"/>
      <c r="E80" s="317"/>
      <c r="F80" s="317"/>
      <c r="G80" s="317"/>
      <c r="H80" s="318"/>
      <c r="I80" s="328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30"/>
      <c r="AS80" s="187"/>
      <c r="AT80" s="187"/>
      <c r="AU80" s="151"/>
    </row>
    <row r="81" spans="4:52" ht="14.1" customHeight="1" x14ac:dyDescent="0.15">
      <c r="D81" s="316"/>
      <c r="E81" s="317"/>
      <c r="F81" s="317"/>
      <c r="G81" s="317"/>
      <c r="H81" s="318"/>
      <c r="I81" s="328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30"/>
      <c r="AS81" s="187"/>
      <c r="AT81" s="187"/>
      <c r="AU81" s="151"/>
    </row>
    <row r="82" spans="4:52" ht="14.1" customHeight="1" x14ac:dyDescent="0.15">
      <c r="D82" s="316"/>
      <c r="E82" s="317"/>
      <c r="F82" s="317"/>
      <c r="G82" s="317"/>
      <c r="H82" s="318"/>
      <c r="I82" s="328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30"/>
      <c r="AS82" s="187"/>
      <c r="AT82" s="187"/>
      <c r="AU82" s="151"/>
    </row>
    <row r="83" spans="4:52" ht="14.1" customHeight="1" x14ac:dyDescent="0.15">
      <c r="D83" s="316"/>
      <c r="E83" s="317"/>
      <c r="F83" s="317"/>
      <c r="G83" s="317"/>
      <c r="H83" s="318"/>
      <c r="I83" s="331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32"/>
      <c r="AS83" s="187" t="s">
        <v>327</v>
      </c>
      <c r="AT83" s="187" t="s">
        <v>323</v>
      </c>
      <c r="AU83" s="151"/>
      <c r="AV83" s="1">
        <f>LEN(I76)</f>
        <v>0</v>
      </c>
      <c r="AW83" s="1" t="s">
        <v>158</v>
      </c>
      <c r="AX83" s="2">
        <v>700</v>
      </c>
      <c r="AY83" s="1" t="s">
        <v>156</v>
      </c>
      <c r="AZ83" s="3" t="str">
        <f>IF(AV83&gt;AX83,"FIGYELEM! Tartsa be a megjelölt karakterszámot!","-")</f>
        <v>-</v>
      </c>
    </row>
    <row r="84" spans="4:52" ht="26.1" customHeight="1" x14ac:dyDescent="0.2">
      <c r="D84" s="316"/>
      <c r="E84" s="317"/>
      <c r="F84" s="317"/>
      <c r="G84" s="317"/>
      <c r="H84" s="318"/>
      <c r="I84" s="286" t="s">
        <v>398</v>
      </c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9"/>
      <c r="AS84" s="166">
        <f>IF(Y84=BN$54,1,0)</f>
        <v>0</v>
      </c>
      <c r="AT84" s="167"/>
      <c r="AU84" s="165"/>
      <c r="AZ84" s="3" t="str">
        <f>IF(Y84=BN$54,"FIGYELEM! Fejtse ki A részt vevő diákok tevékenységének bemutatása c. mezőben!","-")</f>
        <v>-</v>
      </c>
    </row>
    <row r="85" spans="4:52" ht="26.1" customHeight="1" x14ac:dyDescent="0.2">
      <c r="D85" s="319"/>
      <c r="E85" s="320"/>
      <c r="F85" s="320"/>
      <c r="G85" s="320"/>
      <c r="H85" s="321"/>
      <c r="I85" s="286" t="s">
        <v>251</v>
      </c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8"/>
      <c r="Y85" s="307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9"/>
      <c r="AS85" s="166">
        <f>IF(Y85=BM$55,1,0)</f>
        <v>0</v>
      </c>
      <c r="AT85" s="167"/>
      <c r="AU85" s="165"/>
      <c r="AZ85" s="3" t="str">
        <f>IF(Y85=BM$55,"FIGYELEM! Fejtse ki A részt vevő diákok tevékenységének bemutatása c. mezőben!","-")</f>
        <v>-</v>
      </c>
    </row>
    <row r="86" spans="4:52" ht="27.95" customHeight="1" x14ac:dyDescent="0.2">
      <c r="D86" s="334" t="s">
        <v>78</v>
      </c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163"/>
      <c r="AT86" s="163"/>
      <c r="AU86" s="163"/>
    </row>
    <row r="87" spans="4:52" ht="14.1" customHeight="1" x14ac:dyDescent="0.2">
      <c r="D87" s="296" t="s">
        <v>170</v>
      </c>
      <c r="E87" s="297"/>
      <c r="F87" s="297"/>
      <c r="G87" s="297"/>
      <c r="H87" s="298"/>
      <c r="I87" s="322" t="s">
        <v>331</v>
      </c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4"/>
      <c r="AS87" s="164"/>
      <c r="AT87" s="164"/>
      <c r="AU87" s="164"/>
    </row>
    <row r="88" spans="4:52" ht="14.1" customHeight="1" x14ac:dyDescent="0.2">
      <c r="D88" s="333"/>
      <c r="E88" s="333"/>
      <c r="F88" s="333"/>
      <c r="G88" s="333"/>
      <c r="H88" s="333"/>
      <c r="I88" s="307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9"/>
      <c r="AS88" s="165"/>
      <c r="AT88" s="165"/>
      <c r="AU88" s="165"/>
    </row>
    <row r="89" spans="4:52" ht="14.1" customHeight="1" x14ac:dyDescent="0.2">
      <c r="D89" s="333"/>
      <c r="E89" s="333"/>
      <c r="F89" s="333"/>
      <c r="G89" s="333"/>
      <c r="H89" s="333"/>
      <c r="I89" s="286" t="s">
        <v>332</v>
      </c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8"/>
      <c r="AS89" s="164"/>
      <c r="AT89" s="164"/>
      <c r="AU89" s="164"/>
    </row>
    <row r="90" spans="4:52" ht="14.1" customHeight="1" x14ac:dyDescent="0.2">
      <c r="D90" s="333"/>
      <c r="E90" s="333"/>
      <c r="F90" s="333"/>
      <c r="G90" s="333"/>
      <c r="H90" s="333"/>
      <c r="I90" s="307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9"/>
      <c r="AS90" s="165"/>
      <c r="AT90" s="165"/>
      <c r="AU90" s="165"/>
    </row>
    <row r="91" spans="4:52" ht="27.95" customHeight="1" x14ac:dyDescent="0.15">
      <c r="D91" s="295" t="s">
        <v>167</v>
      </c>
      <c r="E91" s="295"/>
      <c r="F91" s="295"/>
      <c r="G91" s="295"/>
      <c r="H91" s="295"/>
      <c r="I91" s="286" t="s">
        <v>404</v>
      </c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8"/>
      <c r="AS91" s="187"/>
      <c r="AT91" s="187"/>
      <c r="AU91" s="164"/>
    </row>
    <row r="92" spans="4:52" ht="14.1" customHeight="1" x14ac:dyDescent="0.15">
      <c r="D92" s="295"/>
      <c r="E92" s="295"/>
      <c r="F92" s="295"/>
      <c r="G92" s="295"/>
      <c r="H92" s="295"/>
      <c r="I92" s="325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7"/>
      <c r="AS92" s="187"/>
      <c r="AT92" s="187"/>
      <c r="AU92" s="151"/>
    </row>
    <row r="93" spans="4:52" ht="14.1" customHeight="1" x14ac:dyDescent="0.15">
      <c r="D93" s="295"/>
      <c r="E93" s="295"/>
      <c r="F93" s="295"/>
      <c r="G93" s="295"/>
      <c r="H93" s="295"/>
      <c r="I93" s="328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30"/>
      <c r="AS93" s="187"/>
      <c r="AT93" s="187"/>
      <c r="AU93" s="151"/>
    </row>
    <row r="94" spans="4:52" ht="14.1" customHeight="1" x14ac:dyDescent="0.15">
      <c r="D94" s="295"/>
      <c r="E94" s="295"/>
      <c r="F94" s="295"/>
      <c r="G94" s="295"/>
      <c r="H94" s="295"/>
      <c r="I94" s="328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30"/>
      <c r="AS94" s="187"/>
      <c r="AT94" s="187"/>
      <c r="AU94" s="151"/>
    </row>
    <row r="95" spans="4:52" ht="14.1" customHeight="1" x14ac:dyDescent="0.15">
      <c r="D95" s="295"/>
      <c r="E95" s="295"/>
      <c r="F95" s="295"/>
      <c r="G95" s="295"/>
      <c r="H95" s="295"/>
      <c r="I95" s="328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329"/>
      <c r="AN95" s="329"/>
      <c r="AO95" s="329"/>
      <c r="AP95" s="329"/>
      <c r="AQ95" s="329"/>
      <c r="AR95" s="330"/>
      <c r="AS95" s="187"/>
      <c r="AT95" s="187"/>
      <c r="AU95" s="151"/>
    </row>
    <row r="96" spans="4:52" ht="14.1" customHeight="1" x14ac:dyDescent="0.15">
      <c r="D96" s="295"/>
      <c r="E96" s="295"/>
      <c r="F96" s="295"/>
      <c r="G96" s="295"/>
      <c r="H96" s="295"/>
      <c r="I96" s="328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30"/>
      <c r="AS96" s="187"/>
      <c r="AT96" s="187"/>
      <c r="AU96" s="151"/>
    </row>
    <row r="97" spans="4:52" ht="14.1" customHeight="1" x14ac:dyDescent="0.15">
      <c r="D97" s="295"/>
      <c r="E97" s="295"/>
      <c r="F97" s="295"/>
      <c r="G97" s="295"/>
      <c r="H97" s="295"/>
      <c r="I97" s="328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30"/>
      <c r="AS97" s="187"/>
      <c r="AT97" s="187"/>
      <c r="AU97" s="151"/>
    </row>
    <row r="98" spans="4:52" ht="14.1" customHeight="1" x14ac:dyDescent="0.15">
      <c r="D98" s="295"/>
      <c r="E98" s="295"/>
      <c r="F98" s="295"/>
      <c r="G98" s="295"/>
      <c r="H98" s="295"/>
      <c r="I98" s="328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30"/>
      <c r="AS98" s="187"/>
      <c r="AT98" s="187"/>
      <c r="AU98" s="151"/>
    </row>
    <row r="99" spans="4:52" ht="14.1" customHeight="1" x14ac:dyDescent="0.15">
      <c r="D99" s="295"/>
      <c r="E99" s="295"/>
      <c r="F99" s="295"/>
      <c r="G99" s="295"/>
      <c r="H99" s="295"/>
      <c r="I99" s="331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32"/>
      <c r="AS99" s="187" t="s">
        <v>327</v>
      </c>
      <c r="AT99" s="187" t="s">
        <v>323</v>
      </c>
      <c r="AU99" s="151"/>
      <c r="AV99" s="1">
        <f>LEN(I92)</f>
        <v>0</v>
      </c>
      <c r="AW99" s="1" t="s">
        <v>158</v>
      </c>
      <c r="AX99" s="2">
        <v>700</v>
      </c>
      <c r="AY99" s="1" t="s">
        <v>156</v>
      </c>
      <c r="AZ99" s="3" t="str">
        <f>IF(AV99&gt;AX99,"FIGYELEM! Tartsa be a megjelölt karakterszámot!","-")</f>
        <v>-</v>
      </c>
    </row>
    <row r="100" spans="4:52" ht="26.1" customHeight="1" x14ac:dyDescent="0.2">
      <c r="D100" s="295"/>
      <c r="E100" s="295"/>
      <c r="F100" s="295"/>
      <c r="G100" s="295"/>
      <c r="H100" s="295"/>
      <c r="I100" s="286" t="s">
        <v>398</v>
      </c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  <c r="AL100" s="308"/>
      <c r="AM100" s="308"/>
      <c r="AN100" s="308"/>
      <c r="AO100" s="308"/>
      <c r="AP100" s="308"/>
      <c r="AQ100" s="308"/>
      <c r="AR100" s="309"/>
      <c r="AS100" s="166">
        <f>IF(Y100=BN$54,1,0)</f>
        <v>0</v>
      </c>
      <c r="AT100" s="167"/>
      <c r="AU100" s="165"/>
      <c r="AZ100" s="3" t="str">
        <f>IF(Y100=BN$54,"FIGYELEM! Fejtse ki A részt vevő diákok tevékenységének bemutatása c. mezőben!","-")</f>
        <v>-</v>
      </c>
    </row>
    <row r="101" spans="4:52" ht="26.1" customHeight="1" x14ac:dyDescent="0.2">
      <c r="D101" s="295"/>
      <c r="E101" s="295"/>
      <c r="F101" s="295"/>
      <c r="G101" s="295"/>
      <c r="H101" s="295"/>
      <c r="I101" s="286" t="s">
        <v>251</v>
      </c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8"/>
      <c r="Y101" s="307"/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Q101" s="308"/>
      <c r="AR101" s="309"/>
      <c r="AS101" s="166">
        <f>IF(Y101=BM$55,1,0)</f>
        <v>0</v>
      </c>
      <c r="AT101" s="167"/>
      <c r="AU101" s="165"/>
      <c r="AZ101" s="3" t="str">
        <f>IF(Y101=BM$55,"FIGYELEM! Fejtse ki A részt vevő diákok tevékenységének bemutatása c. mezőben!","-")</f>
        <v>-</v>
      </c>
    </row>
    <row r="102" spans="4:52" ht="14.1" customHeight="1" x14ac:dyDescent="0.2">
      <c r="D102" s="313" t="s">
        <v>168</v>
      </c>
      <c r="E102" s="314"/>
      <c r="F102" s="314"/>
      <c r="G102" s="314"/>
      <c r="H102" s="315"/>
      <c r="I102" s="322" t="s">
        <v>331</v>
      </c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4"/>
      <c r="AS102" s="164"/>
      <c r="AT102" s="164"/>
      <c r="AU102" s="164"/>
    </row>
    <row r="103" spans="4:52" ht="14.1" customHeight="1" x14ac:dyDescent="0.2">
      <c r="D103" s="316"/>
      <c r="E103" s="317"/>
      <c r="F103" s="317"/>
      <c r="G103" s="317"/>
      <c r="H103" s="318"/>
      <c r="I103" s="307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9"/>
      <c r="AS103" s="165"/>
      <c r="AT103" s="165"/>
      <c r="AU103" s="165"/>
    </row>
    <row r="104" spans="4:52" ht="14.1" customHeight="1" x14ac:dyDescent="0.2">
      <c r="D104" s="316"/>
      <c r="E104" s="317"/>
      <c r="F104" s="317"/>
      <c r="G104" s="317"/>
      <c r="H104" s="318"/>
      <c r="I104" s="286" t="s">
        <v>332</v>
      </c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8"/>
      <c r="AS104" s="164"/>
      <c r="AT104" s="164"/>
      <c r="AU104" s="164"/>
    </row>
    <row r="105" spans="4:52" ht="14.1" customHeight="1" x14ac:dyDescent="0.2">
      <c r="D105" s="316"/>
      <c r="E105" s="317"/>
      <c r="F105" s="317"/>
      <c r="G105" s="317"/>
      <c r="H105" s="318"/>
      <c r="I105" s="307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9"/>
      <c r="AS105" s="165"/>
      <c r="AT105" s="165"/>
      <c r="AU105" s="165"/>
    </row>
    <row r="106" spans="4:52" ht="27.95" customHeight="1" x14ac:dyDescent="0.15">
      <c r="D106" s="316"/>
      <c r="E106" s="317"/>
      <c r="F106" s="317"/>
      <c r="G106" s="317"/>
      <c r="H106" s="318"/>
      <c r="I106" s="286" t="s">
        <v>404</v>
      </c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8"/>
      <c r="AS106" s="187"/>
      <c r="AT106" s="187"/>
      <c r="AU106" s="164"/>
    </row>
    <row r="107" spans="4:52" ht="14.1" customHeight="1" x14ac:dyDescent="0.15">
      <c r="D107" s="316"/>
      <c r="E107" s="317"/>
      <c r="F107" s="317"/>
      <c r="G107" s="317"/>
      <c r="H107" s="318"/>
      <c r="I107" s="325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7"/>
      <c r="AS107" s="187"/>
      <c r="AT107" s="187"/>
      <c r="AU107" s="151"/>
    </row>
    <row r="108" spans="4:52" ht="14.1" customHeight="1" x14ac:dyDescent="0.15">
      <c r="D108" s="316"/>
      <c r="E108" s="317"/>
      <c r="F108" s="317"/>
      <c r="G108" s="317"/>
      <c r="H108" s="318"/>
      <c r="I108" s="328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30"/>
      <c r="AS108" s="187"/>
      <c r="AT108" s="187"/>
      <c r="AU108" s="151"/>
    </row>
    <row r="109" spans="4:52" ht="14.1" customHeight="1" x14ac:dyDescent="0.15">
      <c r="D109" s="316"/>
      <c r="E109" s="317"/>
      <c r="F109" s="317"/>
      <c r="G109" s="317"/>
      <c r="H109" s="318"/>
      <c r="I109" s="328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30"/>
      <c r="AS109" s="187"/>
      <c r="AT109" s="187"/>
      <c r="AU109" s="151"/>
    </row>
    <row r="110" spans="4:52" ht="14.1" customHeight="1" x14ac:dyDescent="0.15">
      <c r="D110" s="316"/>
      <c r="E110" s="317"/>
      <c r="F110" s="317"/>
      <c r="G110" s="317"/>
      <c r="H110" s="318"/>
      <c r="I110" s="328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30"/>
      <c r="AS110" s="187"/>
      <c r="AT110" s="187"/>
      <c r="AU110" s="151"/>
    </row>
    <row r="111" spans="4:52" ht="14.1" customHeight="1" x14ac:dyDescent="0.15">
      <c r="D111" s="316"/>
      <c r="E111" s="317"/>
      <c r="F111" s="317"/>
      <c r="G111" s="317"/>
      <c r="H111" s="318"/>
      <c r="I111" s="328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30"/>
      <c r="AS111" s="187"/>
      <c r="AT111" s="187"/>
      <c r="AU111" s="151"/>
    </row>
    <row r="112" spans="4:52" ht="14.1" customHeight="1" x14ac:dyDescent="0.15">
      <c r="D112" s="316"/>
      <c r="E112" s="317"/>
      <c r="F112" s="317"/>
      <c r="G112" s="317"/>
      <c r="H112" s="318"/>
      <c r="I112" s="328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29"/>
      <c r="AN112" s="329"/>
      <c r="AO112" s="329"/>
      <c r="AP112" s="329"/>
      <c r="AQ112" s="329"/>
      <c r="AR112" s="330"/>
      <c r="AS112" s="187"/>
      <c r="AT112" s="187"/>
      <c r="AU112" s="151"/>
    </row>
    <row r="113" spans="4:52" ht="14.1" customHeight="1" x14ac:dyDescent="0.15">
      <c r="D113" s="316"/>
      <c r="E113" s="317"/>
      <c r="F113" s="317"/>
      <c r="G113" s="317"/>
      <c r="H113" s="318"/>
      <c r="I113" s="328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30"/>
      <c r="AS113" s="187"/>
      <c r="AT113" s="187"/>
      <c r="AU113" s="151"/>
    </row>
    <row r="114" spans="4:52" ht="14.1" customHeight="1" x14ac:dyDescent="0.15">
      <c r="D114" s="316"/>
      <c r="E114" s="317"/>
      <c r="F114" s="317"/>
      <c r="G114" s="317"/>
      <c r="H114" s="318"/>
      <c r="I114" s="331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32"/>
      <c r="AS114" s="187" t="s">
        <v>327</v>
      </c>
      <c r="AT114" s="187" t="s">
        <v>323</v>
      </c>
      <c r="AU114" s="151"/>
      <c r="AV114" s="1">
        <f>LEN(I107)</f>
        <v>0</v>
      </c>
      <c r="AW114" s="1" t="s">
        <v>158</v>
      </c>
      <c r="AX114" s="2">
        <v>700</v>
      </c>
      <c r="AY114" s="1" t="s">
        <v>156</v>
      </c>
      <c r="AZ114" s="3" t="str">
        <f>IF(AV114&gt;AX114,"FIGYELEM! Tartsa be a megjelölt karakterszámot!","-")</f>
        <v>-</v>
      </c>
    </row>
    <row r="115" spans="4:52" ht="26.1" customHeight="1" x14ac:dyDescent="0.2">
      <c r="D115" s="316"/>
      <c r="E115" s="317"/>
      <c r="F115" s="317"/>
      <c r="G115" s="317"/>
      <c r="H115" s="318"/>
      <c r="I115" s="286" t="s">
        <v>398</v>
      </c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309"/>
      <c r="AS115" s="166">
        <f>IF(Y115=BN$54,1,0)</f>
        <v>0</v>
      </c>
      <c r="AT115" s="167"/>
      <c r="AU115" s="165"/>
      <c r="AZ115" s="3" t="str">
        <f>IF(Y115=BN$54,"FIGYELEM! Fejtse ki A részt vevő diákok tevékenységének bemutatása c. mezőben!","-")</f>
        <v>-</v>
      </c>
    </row>
    <row r="116" spans="4:52" ht="26.1" customHeight="1" x14ac:dyDescent="0.2">
      <c r="D116" s="316"/>
      <c r="E116" s="317"/>
      <c r="F116" s="317"/>
      <c r="G116" s="317"/>
      <c r="H116" s="318"/>
      <c r="I116" s="286" t="s">
        <v>251</v>
      </c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8"/>
      <c r="Y116" s="307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9"/>
      <c r="AS116" s="166">
        <f>IF(Y116=BM$55,1,0)</f>
        <v>0</v>
      </c>
      <c r="AT116" s="167"/>
      <c r="AU116" s="165"/>
      <c r="AZ116" s="3" t="str">
        <f>IF(Y116=BM$55,"FIGYELEM! Fejtse ki A részt vevő diákok tevékenységének bemutatása c. mezőben!","-")</f>
        <v>-</v>
      </c>
    </row>
    <row r="117" spans="4:52" ht="14.1" customHeight="1" x14ac:dyDescent="0.2">
      <c r="D117" s="313" t="s">
        <v>169</v>
      </c>
      <c r="E117" s="314"/>
      <c r="F117" s="314"/>
      <c r="G117" s="314"/>
      <c r="H117" s="315"/>
      <c r="I117" s="322" t="s">
        <v>331</v>
      </c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4"/>
      <c r="AS117" s="164"/>
      <c r="AT117" s="164"/>
      <c r="AU117" s="164"/>
    </row>
    <row r="118" spans="4:52" ht="14.1" customHeight="1" x14ac:dyDescent="0.2">
      <c r="D118" s="316"/>
      <c r="E118" s="317"/>
      <c r="F118" s="317"/>
      <c r="G118" s="317"/>
      <c r="H118" s="318"/>
      <c r="I118" s="307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9"/>
      <c r="AS118" s="165"/>
      <c r="AT118" s="165"/>
      <c r="AU118" s="165"/>
    </row>
    <row r="119" spans="4:52" ht="14.1" customHeight="1" x14ac:dyDescent="0.2">
      <c r="D119" s="316"/>
      <c r="E119" s="317"/>
      <c r="F119" s="317"/>
      <c r="G119" s="317"/>
      <c r="H119" s="318"/>
      <c r="I119" s="286" t="s">
        <v>332</v>
      </c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8"/>
      <c r="AS119" s="164"/>
      <c r="AT119" s="164"/>
      <c r="AU119" s="164"/>
    </row>
    <row r="120" spans="4:52" ht="14.1" customHeight="1" x14ac:dyDescent="0.2">
      <c r="D120" s="316"/>
      <c r="E120" s="317"/>
      <c r="F120" s="317"/>
      <c r="G120" s="317"/>
      <c r="H120" s="318"/>
      <c r="I120" s="307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9"/>
      <c r="AS120" s="165"/>
      <c r="AT120" s="165"/>
      <c r="AU120" s="165"/>
    </row>
    <row r="121" spans="4:52" ht="27.95" customHeight="1" x14ac:dyDescent="0.15">
      <c r="D121" s="316"/>
      <c r="E121" s="317"/>
      <c r="F121" s="317"/>
      <c r="G121" s="317"/>
      <c r="H121" s="318"/>
      <c r="I121" s="286" t="s">
        <v>404</v>
      </c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8"/>
      <c r="AS121" s="187"/>
      <c r="AT121" s="187"/>
      <c r="AU121" s="164"/>
    </row>
    <row r="122" spans="4:52" ht="14.1" customHeight="1" x14ac:dyDescent="0.15">
      <c r="D122" s="316"/>
      <c r="E122" s="317"/>
      <c r="F122" s="317"/>
      <c r="G122" s="317"/>
      <c r="H122" s="318"/>
      <c r="I122" s="325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7"/>
      <c r="AS122" s="187"/>
      <c r="AT122" s="187"/>
      <c r="AU122" s="151"/>
    </row>
    <row r="123" spans="4:52" ht="14.1" customHeight="1" x14ac:dyDescent="0.15">
      <c r="D123" s="316"/>
      <c r="E123" s="317"/>
      <c r="F123" s="317"/>
      <c r="G123" s="317"/>
      <c r="H123" s="318"/>
      <c r="I123" s="328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30"/>
      <c r="AS123" s="187"/>
      <c r="AT123" s="187"/>
      <c r="AU123" s="151"/>
    </row>
    <row r="124" spans="4:52" ht="14.1" customHeight="1" x14ac:dyDescent="0.15">
      <c r="D124" s="316"/>
      <c r="E124" s="317"/>
      <c r="F124" s="317"/>
      <c r="G124" s="317"/>
      <c r="H124" s="318"/>
      <c r="I124" s="328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29"/>
      <c r="AN124" s="329"/>
      <c r="AO124" s="329"/>
      <c r="AP124" s="329"/>
      <c r="AQ124" s="329"/>
      <c r="AR124" s="330"/>
      <c r="AS124" s="187"/>
      <c r="AT124" s="187"/>
      <c r="AU124" s="151"/>
    </row>
    <row r="125" spans="4:52" ht="14.1" customHeight="1" x14ac:dyDescent="0.15">
      <c r="D125" s="316"/>
      <c r="E125" s="317"/>
      <c r="F125" s="317"/>
      <c r="G125" s="317"/>
      <c r="H125" s="318"/>
      <c r="I125" s="328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30"/>
      <c r="AS125" s="187"/>
      <c r="AT125" s="187"/>
      <c r="AU125" s="151"/>
    </row>
    <row r="126" spans="4:52" ht="14.1" customHeight="1" x14ac:dyDescent="0.15">
      <c r="D126" s="316"/>
      <c r="E126" s="317"/>
      <c r="F126" s="317"/>
      <c r="G126" s="317"/>
      <c r="H126" s="318"/>
      <c r="I126" s="328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329"/>
      <c r="AJ126" s="329"/>
      <c r="AK126" s="329"/>
      <c r="AL126" s="329"/>
      <c r="AM126" s="329"/>
      <c r="AN126" s="329"/>
      <c r="AO126" s="329"/>
      <c r="AP126" s="329"/>
      <c r="AQ126" s="329"/>
      <c r="AR126" s="330"/>
      <c r="AS126" s="187"/>
      <c r="AT126" s="187"/>
      <c r="AU126" s="151"/>
    </row>
    <row r="127" spans="4:52" ht="14.1" customHeight="1" x14ac:dyDescent="0.15">
      <c r="D127" s="316"/>
      <c r="E127" s="317"/>
      <c r="F127" s="317"/>
      <c r="G127" s="317"/>
      <c r="H127" s="318"/>
      <c r="I127" s="328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30"/>
      <c r="AS127" s="187"/>
      <c r="AT127" s="187"/>
      <c r="AU127" s="151"/>
    </row>
    <row r="128" spans="4:52" ht="14.1" customHeight="1" x14ac:dyDescent="0.15">
      <c r="D128" s="316"/>
      <c r="E128" s="317"/>
      <c r="F128" s="317"/>
      <c r="G128" s="317"/>
      <c r="H128" s="318"/>
      <c r="I128" s="328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30"/>
      <c r="AS128" s="187"/>
      <c r="AT128" s="187"/>
      <c r="AU128" s="151"/>
    </row>
    <row r="129" spans="4:52" ht="14.1" customHeight="1" x14ac:dyDescent="0.15">
      <c r="D129" s="316"/>
      <c r="E129" s="317"/>
      <c r="F129" s="317"/>
      <c r="G129" s="317"/>
      <c r="H129" s="318"/>
      <c r="I129" s="331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32"/>
      <c r="AS129" s="187" t="s">
        <v>327</v>
      </c>
      <c r="AT129" s="187" t="s">
        <v>323</v>
      </c>
      <c r="AU129" s="151"/>
      <c r="AV129" s="1">
        <f>LEN(I122)</f>
        <v>0</v>
      </c>
      <c r="AW129" s="1" t="s">
        <v>158</v>
      </c>
      <c r="AX129" s="2">
        <v>700</v>
      </c>
      <c r="AY129" s="1" t="s">
        <v>156</v>
      </c>
      <c r="AZ129" s="3" t="str">
        <f>IF(AV129&gt;AX129,"FIGYELEM! Tartsa be a megjelölt karakterszámot!","-")</f>
        <v>-</v>
      </c>
    </row>
    <row r="130" spans="4:52" ht="26.1" customHeight="1" x14ac:dyDescent="0.2">
      <c r="D130" s="316"/>
      <c r="E130" s="317"/>
      <c r="F130" s="317"/>
      <c r="G130" s="317"/>
      <c r="H130" s="318"/>
      <c r="I130" s="286" t="s">
        <v>398</v>
      </c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08"/>
      <c r="AL130" s="308"/>
      <c r="AM130" s="308"/>
      <c r="AN130" s="308"/>
      <c r="AO130" s="308"/>
      <c r="AP130" s="308"/>
      <c r="AQ130" s="308"/>
      <c r="AR130" s="309"/>
      <c r="AS130" s="166">
        <f>IF(Y130=BN$54,1,0)</f>
        <v>0</v>
      </c>
      <c r="AT130" s="167"/>
      <c r="AU130" s="165"/>
      <c r="AZ130" s="3" t="str">
        <f>IF(Y130=BN$54,"FIGYELEM! Fejtse ki A részt vevő diákok tevékenységének bemutatása c. mezőben!","-")</f>
        <v>-</v>
      </c>
    </row>
    <row r="131" spans="4:52" ht="26.1" customHeight="1" x14ac:dyDescent="0.2">
      <c r="D131" s="319"/>
      <c r="E131" s="320"/>
      <c r="F131" s="320"/>
      <c r="G131" s="320"/>
      <c r="H131" s="321"/>
      <c r="I131" s="286" t="s">
        <v>251</v>
      </c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8"/>
      <c r="Y131" s="307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  <c r="AO131" s="308"/>
      <c r="AP131" s="308"/>
      <c r="AQ131" s="308"/>
      <c r="AR131" s="309"/>
      <c r="AS131" s="166">
        <f>IF(Y131=BM$55,1,0)</f>
        <v>0</v>
      </c>
      <c r="AT131" s="167"/>
      <c r="AU131" s="165"/>
      <c r="AZ131" s="3" t="str">
        <f>IF(Y131=BM$55,"FIGYELEM! Fejtse ki A részt vevő diákok tevékenységének bemutatása c. mezőben!","-")</f>
        <v>-</v>
      </c>
    </row>
    <row r="132" spans="4:52" ht="27.95" customHeight="1" x14ac:dyDescent="0.2">
      <c r="D132" s="334" t="s">
        <v>79</v>
      </c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4"/>
      <c r="AQ132" s="334"/>
      <c r="AR132" s="334"/>
      <c r="AS132" s="163"/>
      <c r="AT132" s="163"/>
      <c r="AU132" s="163"/>
    </row>
    <row r="133" spans="4:52" ht="14.1" customHeight="1" x14ac:dyDescent="0.2">
      <c r="D133" s="296" t="s">
        <v>170</v>
      </c>
      <c r="E133" s="297"/>
      <c r="F133" s="297"/>
      <c r="G133" s="297"/>
      <c r="H133" s="298"/>
      <c r="I133" s="322" t="s">
        <v>331</v>
      </c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4"/>
      <c r="AS133" s="164"/>
      <c r="AT133" s="164"/>
      <c r="AU133" s="164"/>
    </row>
    <row r="134" spans="4:52" ht="14.1" customHeight="1" x14ac:dyDescent="0.2">
      <c r="D134" s="333"/>
      <c r="E134" s="333"/>
      <c r="F134" s="333"/>
      <c r="G134" s="333"/>
      <c r="H134" s="333"/>
      <c r="I134" s="307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9"/>
      <c r="AS134" s="165"/>
      <c r="AT134" s="165"/>
      <c r="AU134" s="165"/>
    </row>
    <row r="135" spans="4:52" ht="14.1" customHeight="1" x14ac:dyDescent="0.2">
      <c r="D135" s="333"/>
      <c r="E135" s="333"/>
      <c r="F135" s="333"/>
      <c r="G135" s="333"/>
      <c r="H135" s="333"/>
      <c r="I135" s="286" t="s">
        <v>332</v>
      </c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8"/>
      <c r="AS135" s="164"/>
      <c r="AT135" s="164"/>
      <c r="AU135" s="164"/>
    </row>
    <row r="136" spans="4:52" ht="14.1" customHeight="1" x14ac:dyDescent="0.2">
      <c r="D136" s="333"/>
      <c r="E136" s="333"/>
      <c r="F136" s="333"/>
      <c r="G136" s="333"/>
      <c r="H136" s="333"/>
      <c r="I136" s="307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9"/>
      <c r="AS136" s="165"/>
      <c r="AT136" s="165"/>
      <c r="AU136" s="165"/>
    </row>
    <row r="137" spans="4:52" ht="27.95" customHeight="1" x14ac:dyDescent="0.15">
      <c r="D137" s="295" t="s">
        <v>167</v>
      </c>
      <c r="E137" s="295"/>
      <c r="F137" s="295"/>
      <c r="G137" s="295"/>
      <c r="H137" s="295"/>
      <c r="I137" s="286" t="s">
        <v>404</v>
      </c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8"/>
      <c r="AS137" s="187"/>
      <c r="AT137" s="187"/>
      <c r="AU137" s="164"/>
    </row>
    <row r="138" spans="4:52" ht="14.1" customHeight="1" x14ac:dyDescent="0.15">
      <c r="D138" s="295"/>
      <c r="E138" s="295"/>
      <c r="F138" s="295"/>
      <c r="G138" s="295"/>
      <c r="H138" s="295"/>
      <c r="I138" s="325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7"/>
      <c r="AS138" s="187"/>
      <c r="AT138" s="187"/>
      <c r="AU138" s="151"/>
    </row>
    <row r="139" spans="4:52" ht="14.1" customHeight="1" x14ac:dyDescent="0.15">
      <c r="D139" s="295"/>
      <c r="E139" s="295"/>
      <c r="F139" s="295"/>
      <c r="G139" s="295"/>
      <c r="H139" s="295"/>
      <c r="I139" s="328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29"/>
      <c r="AJ139" s="329"/>
      <c r="AK139" s="329"/>
      <c r="AL139" s="329"/>
      <c r="AM139" s="329"/>
      <c r="AN139" s="329"/>
      <c r="AO139" s="329"/>
      <c r="AP139" s="329"/>
      <c r="AQ139" s="329"/>
      <c r="AR139" s="330"/>
      <c r="AS139" s="187"/>
      <c r="AT139" s="187"/>
      <c r="AU139" s="151"/>
    </row>
    <row r="140" spans="4:52" ht="14.1" customHeight="1" x14ac:dyDescent="0.15">
      <c r="D140" s="295"/>
      <c r="E140" s="295"/>
      <c r="F140" s="295"/>
      <c r="G140" s="295"/>
      <c r="H140" s="295"/>
      <c r="I140" s="328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30"/>
      <c r="AS140" s="187"/>
      <c r="AT140" s="187"/>
      <c r="AU140" s="151"/>
    </row>
    <row r="141" spans="4:52" ht="14.1" customHeight="1" x14ac:dyDescent="0.15">
      <c r="D141" s="295"/>
      <c r="E141" s="295"/>
      <c r="F141" s="295"/>
      <c r="G141" s="295"/>
      <c r="H141" s="295"/>
      <c r="I141" s="328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30"/>
      <c r="AS141" s="187"/>
      <c r="AT141" s="187"/>
      <c r="AU141" s="151"/>
    </row>
    <row r="142" spans="4:52" ht="14.1" customHeight="1" x14ac:dyDescent="0.15">
      <c r="D142" s="295"/>
      <c r="E142" s="295"/>
      <c r="F142" s="295"/>
      <c r="G142" s="295"/>
      <c r="H142" s="295"/>
      <c r="I142" s="328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30"/>
      <c r="AS142" s="187"/>
      <c r="AT142" s="187"/>
      <c r="AU142" s="151"/>
    </row>
    <row r="143" spans="4:52" ht="14.1" customHeight="1" x14ac:dyDescent="0.15">
      <c r="D143" s="295"/>
      <c r="E143" s="295"/>
      <c r="F143" s="295"/>
      <c r="G143" s="295"/>
      <c r="H143" s="295"/>
      <c r="I143" s="328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30"/>
      <c r="AS143" s="187"/>
      <c r="AT143" s="187"/>
      <c r="AU143" s="151"/>
    </row>
    <row r="144" spans="4:52" ht="14.1" customHeight="1" x14ac:dyDescent="0.15">
      <c r="D144" s="295"/>
      <c r="E144" s="295"/>
      <c r="F144" s="295"/>
      <c r="G144" s="295"/>
      <c r="H144" s="295"/>
      <c r="I144" s="328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30"/>
      <c r="AS144" s="187"/>
      <c r="AT144" s="187"/>
      <c r="AU144" s="151"/>
    </row>
    <row r="145" spans="4:52" ht="14.1" customHeight="1" x14ac:dyDescent="0.15">
      <c r="D145" s="295"/>
      <c r="E145" s="295"/>
      <c r="F145" s="295"/>
      <c r="G145" s="295"/>
      <c r="H145" s="295"/>
      <c r="I145" s="331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32"/>
      <c r="AS145" s="187" t="s">
        <v>327</v>
      </c>
      <c r="AT145" s="187" t="s">
        <v>323</v>
      </c>
      <c r="AU145" s="151"/>
      <c r="AV145" s="1">
        <f>LEN(I138)</f>
        <v>0</v>
      </c>
      <c r="AW145" s="1" t="s">
        <v>158</v>
      </c>
      <c r="AX145" s="2">
        <v>700</v>
      </c>
      <c r="AY145" s="1" t="s">
        <v>156</v>
      </c>
      <c r="AZ145" s="3" t="str">
        <f>IF(AV145&gt;AX145,"FIGYELEM! Tartsa be a megjelölt karakterszámot!","-")</f>
        <v>-</v>
      </c>
    </row>
    <row r="146" spans="4:52" ht="26.1" customHeight="1" x14ac:dyDescent="0.2">
      <c r="D146" s="295"/>
      <c r="E146" s="295"/>
      <c r="F146" s="295"/>
      <c r="G146" s="295"/>
      <c r="H146" s="295"/>
      <c r="I146" s="286" t="s">
        <v>398</v>
      </c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9"/>
      <c r="AS146" s="166">
        <f>IF(Y146=BN$54,1,0)</f>
        <v>0</v>
      </c>
      <c r="AT146" s="167"/>
      <c r="AU146" s="165"/>
      <c r="AZ146" s="3" t="str">
        <f>IF(Y146=BN$54,"FIGYELEM! Fejtse ki A részt vevő diákok tevékenységének bemutatása c. mezőben!","-")</f>
        <v>-</v>
      </c>
    </row>
    <row r="147" spans="4:52" ht="26.1" customHeight="1" x14ac:dyDescent="0.2">
      <c r="D147" s="295"/>
      <c r="E147" s="295"/>
      <c r="F147" s="295"/>
      <c r="G147" s="295"/>
      <c r="H147" s="295"/>
      <c r="I147" s="286" t="s">
        <v>251</v>
      </c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8"/>
      <c r="Y147" s="307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9"/>
      <c r="AS147" s="166">
        <f>IF(Y147=BM$55,1,0)</f>
        <v>0</v>
      </c>
      <c r="AT147" s="167"/>
      <c r="AU147" s="165"/>
      <c r="AZ147" s="3" t="str">
        <f>IF(Y147=BM$55,"FIGYELEM! Fejtse ki A részt vevő diákok tevékenységének bemutatása c. mezőben!","-")</f>
        <v>-</v>
      </c>
    </row>
    <row r="148" spans="4:52" ht="14.1" customHeight="1" x14ac:dyDescent="0.2">
      <c r="D148" s="313" t="s">
        <v>168</v>
      </c>
      <c r="E148" s="314"/>
      <c r="F148" s="314"/>
      <c r="G148" s="314"/>
      <c r="H148" s="315"/>
      <c r="I148" s="322" t="s">
        <v>331</v>
      </c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4"/>
      <c r="AS148" s="164"/>
      <c r="AT148" s="164"/>
      <c r="AU148" s="164"/>
    </row>
    <row r="149" spans="4:52" ht="14.1" customHeight="1" x14ac:dyDescent="0.2">
      <c r="D149" s="316"/>
      <c r="E149" s="317"/>
      <c r="F149" s="317"/>
      <c r="G149" s="317"/>
      <c r="H149" s="318"/>
      <c r="I149" s="307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9"/>
      <c r="AS149" s="165"/>
      <c r="AT149" s="165"/>
      <c r="AU149" s="165"/>
    </row>
    <row r="150" spans="4:52" ht="14.1" customHeight="1" x14ac:dyDescent="0.2">
      <c r="D150" s="316"/>
      <c r="E150" s="317"/>
      <c r="F150" s="317"/>
      <c r="G150" s="317"/>
      <c r="H150" s="318"/>
      <c r="I150" s="286" t="s">
        <v>332</v>
      </c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8"/>
      <c r="AS150" s="164"/>
      <c r="AT150" s="164"/>
      <c r="AU150" s="164"/>
    </row>
    <row r="151" spans="4:52" ht="14.1" customHeight="1" x14ac:dyDescent="0.2">
      <c r="D151" s="316"/>
      <c r="E151" s="317"/>
      <c r="F151" s="317"/>
      <c r="G151" s="317"/>
      <c r="H151" s="318"/>
      <c r="I151" s="307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9"/>
      <c r="AS151" s="165"/>
      <c r="AT151" s="165"/>
      <c r="AU151" s="165"/>
    </row>
    <row r="152" spans="4:52" ht="27.95" customHeight="1" x14ac:dyDescent="0.15">
      <c r="D152" s="316"/>
      <c r="E152" s="317"/>
      <c r="F152" s="317"/>
      <c r="G152" s="317"/>
      <c r="H152" s="318"/>
      <c r="I152" s="286" t="s">
        <v>404</v>
      </c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8"/>
      <c r="AS152" s="187"/>
      <c r="AT152" s="187"/>
      <c r="AU152" s="164"/>
    </row>
    <row r="153" spans="4:52" ht="14.1" customHeight="1" x14ac:dyDescent="0.15">
      <c r="D153" s="316"/>
      <c r="E153" s="317"/>
      <c r="F153" s="317"/>
      <c r="G153" s="317"/>
      <c r="H153" s="318"/>
      <c r="I153" s="325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  <c r="AE153" s="326"/>
      <c r="AF153" s="326"/>
      <c r="AG153" s="326"/>
      <c r="AH153" s="326"/>
      <c r="AI153" s="326"/>
      <c r="AJ153" s="326"/>
      <c r="AK153" s="326"/>
      <c r="AL153" s="326"/>
      <c r="AM153" s="326"/>
      <c r="AN153" s="326"/>
      <c r="AO153" s="326"/>
      <c r="AP153" s="326"/>
      <c r="AQ153" s="326"/>
      <c r="AR153" s="327"/>
      <c r="AS153" s="187"/>
      <c r="AT153" s="187"/>
      <c r="AU153" s="151"/>
    </row>
    <row r="154" spans="4:52" ht="14.1" customHeight="1" x14ac:dyDescent="0.15">
      <c r="D154" s="316"/>
      <c r="E154" s="317"/>
      <c r="F154" s="317"/>
      <c r="G154" s="317"/>
      <c r="H154" s="318"/>
      <c r="I154" s="328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30"/>
      <c r="AS154" s="187"/>
      <c r="AT154" s="187"/>
      <c r="AU154" s="151"/>
    </row>
    <row r="155" spans="4:52" ht="14.1" customHeight="1" x14ac:dyDescent="0.15">
      <c r="D155" s="316"/>
      <c r="E155" s="317"/>
      <c r="F155" s="317"/>
      <c r="G155" s="317"/>
      <c r="H155" s="318"/>
      <c r="I155" s="328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329"/>
      <c r="AJ155" s="329"/>
      <c r="AK155" s="329"/>
      <c r="AL155" s="329"/>
      <c r="AM155" s="329"/>
      <c r="AN155" s="329"/>
      <c r="AO155" s="329"/>
      <c r="AP155" s="329"/>
      <c r="AQ155" s="329"/>
      <c r="AR155" s="330"/>
      <c r="AS155" s="187"/>
      <c r="AT155" s="187"/>
      <c r="AU155" s="151"/>
    </row>
    <row r="156" spans="4:52" ht="14.1" customHeight="1" x14ac:dyDescent="0.15">
      <c r="D156" s="316"/>
      <c r="E156" s="317"/>
      <c r="F156" s="317"/>
      <c r="G156" s="317"/>
      <c r="H156" s="318"/>
      <c r="I156" s="328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  <c r="AG156" s="329"/>
      <c r="AH156" s="329"/>
      <c r="AI156" s="329"/>
      <c r="AJ156" s="329"/>
      <c r="AK156" s="329"/>
      <c r="AL156" s="329"/>
      <c r="AM156" s="329"/>
      <c r="AN156" s="329"/>
      <c r="AO156" s="329"/>
      <c r="AP156" s="329"/>
      <c r="AQ156" s="329"/>
      <c r="AR156" s="330"/>
      <c r="AS156" s="187"/>
      <c r="AT156" s="187"/>
      <c r="AU156" s="151"/>
    </row>
    <row r="157" spans="4:52" ht="14.1" customHeight="1" x14ac:dyDescent="0.15">
      <c r="D157" s="316"/>
      <c r="E157" s="317"/>
      <c r="F157" s="317"/>
      <c r="G157" s="317"/>
      <c r="H157" s="318"/>
      <c r="I157" s="328"/>
      <c r="J157" s="329"/>
      <c r="K157" s="329"/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  <c r="W157" s="329"/>
      <c r="X157" s="329"/>
      <c r="Y157" s="329"/>
      <c r="Z157" s="329"/>
      <c r="AA157" s="329"/>
      <c r="AB157" s="329"/>
      <c r="AC157" s="329"/>
      <c r="AD157" s="329"/>
      <c r="AE157" s="329"/>
      <c r="AF157" s="329"/>
      <c r="AG157" s="329"/>
      <c r="AH157" s="329"/>
      <c r="AI157" s="329"/>
      <c r="AJ157" s="329"/>
      <c r="AK157" s="329"/>
      <c r="AL157" s="329"/>
      <c r="AM157" s="329"/>
      <c r="AN157" s="329"/>
      <c r="AO157" s="329"/>
      <c r="AP157" s="329"/>
      <c r="AQ157" s="329"/>
      <c r="AR157" s="330"/>
      <c r="AS157" s="187"/>
      <c r="AT157" s="187"/>
      <c r="AU157" s="151"/>
    </row>
    <row r="158" spans="4:52" ht="14.1" customHeight="1" x14ac:dyDescent="0.15">
      <c r="D158" s="316"/>
      <c r="E158" s="317"/>
      <c r="F158" s="317"/>
      <c r="G158" s="317"/>
      <c r="H158" s="318"/>
      <c r="I158" s="328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329"/>
      <c r="Y158" s="329"/>
      <c r="Z158" s="329"/>
      <c r="AA158" s="329"/>
      <c r="AB158" s="329"/>
      <c r="AC158" s="329"/>
      <c r="AD158" s="329"/>
      <c r="AE158" s="329"/>
      <c r="AF158" s="329"/>
      <c r="AG158" s="329"/>
      <c r="AH158" s="329"/>
      <c r="AI158" s="329"/>
      <c r="AJ158" s="329"/>
      <c r="AK158" s="329"/>
      <c r="AL158" s="329"/>
      <c r="AM158" s="329"/>
      <c r="AN158" s="329"/>
      <c r="AO158" s="329"/>
      <c r="AP158" s="329"/>
      <c r="AQ158" s="329"/>
      <c r="AR158" s="330"/>
      <c r="AS158" s="187"/>
      <c r="AT158" s="187"/>
      <c r="AU158" s="151"/>
    </row>
    <row r="159" spans="4:52" ht="14.1" customHeight="1" x14ac:dyDescent="0.15">
      <c r="D159" s="316"/>
      <c r="E159" s="317"/>
      <c r="F159" s="317"/>
      <c r="G159" s="317"/>
      <c r="H159" s="318"/>
      <c r="I159" s="328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  <c r="W159" s="329"/>
      <c r="X159" s="329"/>
      <c r="Y159" s="329"/>
      <c r="Z159" s="329"/>
      <c r="AA159" s="329"/>
      <c r="AB159" s="329"/>
      <c r="AC159" s="329"/>
      <c r="AD159" s="329"/>
      <c r="AE159" s="329"/>
      <c r="AF159" s="329"/>
      <c r="AG159" s="329"/>
      <c r="AH159" s="329"/>
      <c r="AI159" s="329"/>
      <c r="AJ159" s="329"/>
      <c r="AK159" s="329"/>
      <c r="AL159" s="329"/>
      <c r="AM159" s="329"/>
      <c r="AN159" s="329"/>
      <c r="AO159" s="329"/>
      <c r="AP159" s="329"/>
      <c r="AQ159" s="329"/>
      <c r="AR159" s="330"/>
      <c r="AS159" s="187"/>
      <c r="AT159" s="187"/>
      <c r="AU159" s="151"/>
    </row>
    <row r="160" spans="4:52" ht="14.1" customHeight="1" x14ac:dyDescent="0.15">
      <c r="D160" s="316"/>
      <c r="E160" s="317"/>
      <c r="F160" s="317"/>
      <c r="G160" s="317"/>
      <c r="H160" s="318"/>
      <c r="I160" s="331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0"/>
      <c r="AO160" s="310"/>
      <c r="AP160" s="310"/>
      <c r="AQ160" s="310"/>
      <c r="AR160" s="332"/>
      <c r="AS160" s="187" t="s">
        <v>327</v>
      </c>
      <c r="AT160" s="187" t="s">
        <v>323</v>
      </c>
      <c r="AU160" s="151"/>
      <c r="AV160" s="1">
        <f>LEN(I153)</f>
        <v>0</v>
      </c>
      <c r="AW160" s="1" t="s">
        <v>158</v>
      </c>
      <c r="AX160" s="2">
        <v>700</v>
      </c>
      <c r="AY160" s="1" t="s">
        <v>156</v>
      </c>
      <c r="AZ160" s="3" t="str">
        <f>IF(AV160&gt;AX160,"FIGYELEM! Tartsa be a megjelölt karakterszámot!","-")</f>
        <v>-</v>
      </c>
    </row>
    <row r="161" spans="4:52" ht="26.1" customHeight="1" x14ac:dyDescent="0.2">
      <c r="D161" s="316"/>
      <c r="E161" s="317"/>
      <c r="F161" s="317"/>
      <c r="G161" s="317"/>
      <c r="H161" s="318"/>
      <c r="I161" s="286" t="s">
        <v>398</v>
      </c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308"/>
      <c r="AN161" s="308"/>
      <c r="AO161" s="308"/>
      <c r="AP161" s="308"/>
      <c r="AQ161" s="308"/>
      <c r="AR161" s="309"/>
      <c r="AS161" s="166">
        <f>IF(Y161=BN$54,1,0)</f>
        <v>0</v>
      </c>
      <c r="AT161" s="167"/>
      <c r="AU161" s="165"/>
      <c r="AZ161" s="3" t="str">
        <f>IF(Y161=BN$54,"FIGYELEM! Fejtse ki A részt vevő diákok tevékenységének bemutatása c. mezőben!","-")</f>
        <v>-</v>
      </c>
    </row>
    <row r="162" spans="4:52" ht="26.1" customHeight="1" x14ac:dyDescent="0.2">
      <c r="D162" s="316"/>
      <c r="E162" s="317"/>
      <c r="F162" s="317"/>
      <c r="G162" s="317"/>
      <c r="H162" s="318"/>
      <c r="I162" s="286" t="s">
        <v>251</v>
      </c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8"/>
      <c r="Y162" s="307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08"/>
      <c r="AK162" s="308"/>
      <c r="AL162" s="308"/>
      <c r="AM162" s="308"/>
      <c r="AN162" s="308"/>
      <c r="AO162" s="308"/>
      <c r="AP162" s="308"/>
      <c r="AQ162" s="308"/>
      <c r="AR162" s="309"/>
      <c r="AS162" s="166">
        <f>IF(Y162=BM$55,1,0)</f>
        <v>0</v>
      </c>
      <c r="AT162" s="167"/>
      <c r="AU162" s="165"/>
      <c r="AZ162" s="3" t="str">
        <f>IF(Y162=BM$55,"FIGYELEM! Fejtse ki A részt vevő diákok tevékenységének bemutatása c. mezőben!","-")</f>
        <v>-</v>
      </c>
    </row>
    <row r="163" spans="4:52" ht="14.1" customHeight="1" x14ac:dyDescent="0.2">
      <c r="D163" s="313" t="s">
        <v>169</v>
      </c>
      <c r="E163" s="314"/>
      <c r="F163" s="314"/>
      <c r="G163" s="314"/>
      <c r="H163" s="315"/>
      <c r="I163" s="322" t="s">
        <v>331</v>
      </c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3"/>
      <c r="AM163" s="323"/>
      <c r="AN163" s="323"/>
      <c r="AO163" s="323"/>
      <c r="AP163" s="323"/>
      <c r="AQ163" s="323"/>
      <c r="AR163" s="324"/>
      <c r="AS163" s="164"/>
      <c r="AT163" s="164"/>
      <c r="AU163" s="164"/>
    </row>
    <row r="164" spans="4:52" ht="14.1" customHeight="1" x14ac:dyDescent="0.2">
      <c r="D164" s="316"/>
      <c r="E164" s="317"/>
      <c r="F164" s="317"/>
      <c r="G164" s="317"/>
      <c r="H164" s="318"/>
      <c r="I164" s="307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308"/>
      <c r="AL164" s="308"/>
      <c r="AM164" s="308"/>
      <c r="AN164" s="308"/>
      <c r="AO164" s="308"/>
      <c r="AP164" s="308"/>
      <c r="AQ164" s="308"/>
      <c r="AR164" s="309"/>
      <c r="AS164" s="165"/>
      <c r="AT164" s="165"/>
      <c r="AU164" s="165"/>
    </row>
    <row r="165" spans="4:52" ht="14.1" customHeight="1" x14ac:dyDescent="0.2">
      <c r="D165" s="316"/>
      <c r="E165" s="317"/>
      <c r="F165" s="317"/>
      <c r="G165" s="317"/>
      <c r="H165" s="318"/>
      <c r="I165" s="286" t="s">
        <v>332</v>
      </c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8"/>
      <c r="AS165" s="164"/>
      <c r="AT165" s="164"/>
      <c r="AU165" s="164"/>
    </row>
    <row r="166" spans="4:52" ht="14.1" customHeight="1" x14ac:dyDescent="0.2">
      <c r="D166" s="316"/>
      <c r="E166" s="317"/>
      <c r="F166" s="317"/>
      <c r="G166" s="317"/>
      <c r="H166" s="318"/>
      <c r="I166" s="307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  <c r="AP166" s="308"/>
      <c r="AQ166" s="308"/>
      <c r="AR166" s="309"/>
      <c r="AS166" s="165"/>
      <c r="AT166" s="165"/>
      <c r="AU166" s="165"/>
    </row>
    <row r="167" spans="4:52" ht="27.95" customHeight="1" x14ac:dyDescent="0.15">
      <c r="D167" s="316"/>
      <c r="E167" s="317"/>
      <c r="F167" s="317"/>
      <c r="G167" s="317"/>
      <c r="H167" s="318"/>
      <c r="I167" s="286" t="s">
        <v>404</v>
      </c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8"/>
      <c r="AS167" s="187"/>
      <c r="AT167" s="187"/>
      <c r="AU167" s="164"/>
    </row>
    <row r="168" spans="4:52" ht="14.1" customHeight="1" x14ac:dyDescent="0.15">
      <c r="D168" s="316"/>
      <c r="E168" s="317"/>
      <c r="F168" s="317"/>
      <c r="G168" s="317"/>
      <c r="H168" s="318"/>
      <c r="I168" s="325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326"/>
      <c r="AH168" s="326"/>
      <c r="AI168" s="326"/>
      <c r="AJ168" s="326"/>
      <c r="AK168" s="326"/>
      <c r="AL168" s="326"/>
      <c r="AM168" s="326"/>
      <c r="AN168" s="326"/>
      <c r="AO168" s="326"/>
      <c r="AP168" s="326"/>
      <c r="AQ168" s="326"/>
      <c r="AR168" s="327"/>
      <c r="AS168" s="187"/>
      <c r="AT168" s="187"/>
      <c r="AU168" s="151"/>
    </row>
    <row r="169" spans="4:52" ht="14.1" customHeight="1" x14ac:dyDescent="0.15">
      <c r="D169" s="316"/>
      <c r="E169" s="317"/>
      <c r="F169" s="317"/>
      <c r="G169" s="317"/>
      <c r="H169" s="318"/>
      <c r="I169" s="328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30"/>
      <c r="AS169" s="187"/>
      <c r="AT169" s="187"/>
      <c r="AU169" s="151"/>
    </row>
    <row r="170" spans="4:52" ht="14.1" customHeight="1" x14ac:dyDescent="0.15">
      <c r="D170" s="316"/>
      <c r="E170" s="317"/>
      <c r="F170" s="317"/>
      <c r="G170" s="317"/>
      <c r="H170" s="318"/>
      <c r="I170" s="328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  <c r="AE170" s="329"/>
      <c r="AF170" s="329"/>
      <c r="AG170" s="329"/>
      <c r="AH170" s="329"/>
      <c r="AI170" s="329"/>
      <c r="AJ170" s="329"/>
      <c r="AK170" s="329"/>
      <c r="AL170" s="329"/>
      <c r="AM170" s="329"/>
      <c r="AN170" s="329"/>
      <c r="AO170" s="329"/>
      <c r="AP170" s="329"/>
      <c r="AQ170" s="329"/>
      <c r="AR170" s="330"/>
      <c r="AS170" s="187"/>
      <c r="AT170" s="187"/>
      <c r="AU170" s="151"/>
    </row>
    <row r="171" spans="4:52" ht="14.1" customHeight="1" x14ac:dyDescent="0.15">
      <c r="D171" s="316"/>
      <c r="E171" s="317"/>
      <c r="F171" s="317"/>
      <c r="G171" s="317"/>
      <c r="H171" s="318"/>
      <c r="I171" s="328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/>
      <c r="AG171" s="329"/>
      <c r="AH171" s="329"/>
      <c r="AI171" s="329"/>
      <c r="AJ171" s="329"/>
      <c r="AK171" s="329"/>
      <c r="AL171" s="329"/>
      <c r="AM171" s="329"/>
      <c r="AN171" s="329"/>
      <c r="AO171" s="329"/>
      <c r="AP171" s="329"/>
      <c r="AQ171" s="329"/>
      <c r="AR171" s="330"/>
      <c r="AS171" s="187"/>
      <c r="AT171" s="187"/>
      <c r="AU171" s="151"/>
    </row>
    <row r="172" spans="4:52" ht="14.1" customHeight="1" x14ac:dyDescent="0.15">
      <c r="D172" s="316"/>
      <c r="E172" s="317"/>
      <c r="F172" s="317"/>
      <c r="G172" s="317"/>
      <c r="H172" s="318"/>
      <c r="I172" s="328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9"/>
      <c r="AO172" s="329"/>
      <c r="AP172" s="329"/>
      <c r="AQ172" s="329"/>
      <c r="AR172" s="330"/>
      <c r="AS172" s="187"/>
      <c r="AT172" s="187"/>
      <c r="AU172" s="151"/>
    </row>
    <row r="173" spans="4:52" ht="14.1" customHeight="1" x14ac:dyDescent="0.15">
      <c r="D173" s="316"/>
      <c r="E173" s="317"/>
      <c r="F173" s="317"/>
      <c r="G173" s="317"/>
      <c r="H173" s="318"/>
      <c r="I173" s="328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  <c r="AR173" s="330"/>
      <c r="AS173" s="187"/>
      <c r="AT173" s="187"/>
      <c r="AU173" s="151"/>
    </row>
    <row r="174" spans="4:52" ht="14.1" customHeight="1" x14ac:dyDescent="0.15">
      <c r="D174" s="316"/>
      <c r="E174" s="317"/>
      <c r="F174" s="317"/>
      <c r="G174" s="317"/>
      <c r="H174" s="318"/>
      <c r="I174" s="328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29"/>
      <c r="AP174" s="329"/>
      <c r="AQ174" s="329"/>
      <c r="AR174" s="330"/>
      <c r="AS174" s="187"/>
      <c r="AT174" s="187"/>
      <c r="AU174" s="151"/>
    </row>
    <row r="175" spans="4:52" ht="14.1" customHeight="1" x14ac:dyDescent="0.15">
      <c r="D175" s="316"/>
      <c r="E175" s="317"/>
      <c r="F175" s="317"/>
      <c r="G175" s="317"/>
      <c r="H175" s="318"/>
      <c r="I175" s="331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310"/>
      <c r="AR175" s="332"/>
      <c r="AS175" s="187" t="s">
        <v>327</v>
      </c>
      <c r="AT175" s="187" t="s">
        <v>323</v>
      </c>
      <c r="AU175" s="151"/>
      <c r="AV175" s="1">
        <f>LEN(I168)</f>
        <v>0</v>
      </c>
      <c r="AW175" s="1" t="s">
        <v>158</v>
      </c>
      <c r="AX175" s="2">
        <v>700</v>
      </c>
      <c r="AY175" s="1" t="s">
        <v>156</v>
      </c>
      <c r="AZ175" s="3" t="str">
        <f>IF(AV175&gt;AX175,"FIGYELEM! Tartsa be a megjelölt karakterszámot!","-")</f>
        <v>-</v>
      </c>
    </row>
    <row r="176" spans="4:52" ht="26.1" customHeight="1" x14ac:dyDescent="0.2">
      <c r="D176" s="316"/>
      <c r="E176" s="317"/>
      <c r="F176" s="317"/>
      <c r="G176" s="317"/>
      <c r="H176" s="318"/>
      <c r="I176" s="286" t="s">
        <v>398</v>
      </c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9"/>
      <c r="AS176" s="166">
        <f>IF(Y176=BN$54,1,0)</f>
        <v>0</v>
      </c>
      <c r="AT176" s="167"/>
      <c r="AU176" s="165"/>
      <c r="AZ176" s="3" t="str">
        <f>IF(Y176=BN$54,"FIGYELEM! Fejtse ki A részt vevő diákok tevékenységének bemutatása c. mezőben!","-")</f>
        <v>-</v>
      </c>
    </row>
    <row r="177" spans="4:52" ht="26.1" customHeight="1" x14ac:dyDescent="0.2">
      <c r="D177" s="319"/>
      <c r="E177" s="320"/>
      <c r="F177" s="320"/>
      <c r="G177" s="320"/>
      <c r="H177" s="321"/>
      <c r="I177" s="286" t="s">
        <v>251</v>
      </c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8"/>
      <c r="Y177" s="307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9"/>
      <c r="AS177" s="166">
        <f>IF(Y177=BM$55,1,0)</f>
        <v>0</v>
      </c>
      <c r="AT177" s="167"/>
      <c r="AU177" s="165"/>
      <c r="AZ177" s="3" t="str">
        <f>IF(Y177=BM$55,"FIGYELEM! Fejtse ki A részt vevő diákok tevékenységének bemutatása c. mezőben!","-")</f>
        <v>-</v>
      </c>
    </row>
    <row r="178" spans="4:52" ht="27.95" customHeight="1" x14ac:dyDescent="0.2">
      <c r="D178" s="334" t="s">
        <v>80</v>
      </c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4"/>
      <c r="AL178" s="334"/>
      <c r="AM178" s="334"/>
      <c r="AN178" s="334"/>
      <c r="AO178" s="334"/>
      <c r="AP178" s="334"/>
      <c r="AQ178" s="334"/>
      <c r="AR178" s="334"/>
      <c r="AS178" s="163"/>
      <c r="AT178" s="163"/>
      <c r="AU178" s="163"/>
    </row>
    <row r="179" spans="4:52" ht="14.1" customHeight="1" x14ac:dyDescent="0.2">
      <c r="D179" s="296" t="s">
        <v>170</v>
      </c>
      <c r="E179" s="297"/>
      <c r="F179" s="297"/>
      <c r="G179" s="297"/>
      <c r="H179" s="298"/>
      <c r="I179" s="322" t="s">
        <v>331</v>
      </c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3"/>
      <c r="AM179" s="323"/>
      <c r="AN179" s="323"/>
      <c r="AO179" s="323"/>
      <c r="AP179" s="323"/>
      <c r="AQ179" s="323"/>
      <c r="AR179" s="324"/>
      <c r="AS179" s="164"/>
      <c r="AT179" s="164"/>
      <c r="AU179" s="164"/>
    </row>
    <row r="180" spans="4:52" ht="14.1" customHeight="1" x14ac:dyDescent="0.2">
      <c r="D180" s="333"/>
      <c r="E180" s="333"/>
      <c r="F180" s="333"/>
      <c r="G180" s="333"/>
      <c r="H180" s="333"/>
      <c r="I180" s="307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  <c r="AP180" s="308"/>
      <c r="AQ180" s="308"/>
      <c r="AR180" s="309"/>
      <c r="AS180" s="165"/>
      <c r="AT180" s="165"/>
      <c r="AU180" s="165"/>
    </row>
    <row r="181" spans="4:52" ht="14.1" customHeight="1" x14ac:dyDescent="0.2">
      <c r="D181" s="333"/>
      <c r="E181" s="333"/>
      <c r="F181" s="333"/>
      <c r="G181" s="333"/>
      <c r="H181" s="333"/>
      <c r="I181" s="286" t="s">
        <v>332</v>
      </c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8"/>
      <c r="AS181" s="164"/>
      <c r="AT181" s="164"/>
      <c r="AU181" s="164"/>
    </row>
    <row r="182" spans="4:52" ht="14.1" customHeight="1" x14ac:dyDescent="0.2">
      <c r="D182" s="333"/>
      <c r="E182" s="333"/>
      <c r="F182" s="333"/>
      <c r="G182" s="333"/>
      <c r="H182" s="333"/>
      <c r="I182" s="307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9"/>
      <c r="AS182" s="165"/>
      <c r="AT182" s="165"/>
      <c r="AU182" s="165"/>
    </row>
    <row r="183" spans="4:52" ht="27.95" customHeight="1" x14ac:dyDescent="0.15">
      <c r="D183" s="295" t="s">
        <v>167</v>
      </c>
      <c r="E183" s="295"/>
      <c r="F183" s="295"/>
      <c r="G183" s="295"/>
      <c r="H183" s="295"/>
      <c r="I183" s="286" t="s">
        <v>404</v>
      </c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8"/>
      <c r="AS183" s="187"/>
      <c r="AT183" s="187"/>
      <c r="AU183" s="164"/>
    </row>
    <row r="184" spans="4:52" ht="14.1" customHeight="1" x14ac:dyDescent="0.15">
      <c r="D184" s="295"/>
      <c r="E184" s="295"/>
      <c r="F184" s="295"/>
      <c r="G184" s="295"/>
      <c r="H184" s="295"/>
      <c r="I184" s="325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  <c r="AE184" s="326"/>
      <c r="AF184" s="326"/>
      <c r="AG184" s="326"/>
      <c r="AH184" s="326"/>
      <c r="AI184" s="326"/>
      <c r="AJ184" s="326"/>
      <c r="AK184" s="326"/>
      <c r="AL184" s="326"/>
      <c r="AM184" s="326"/>
      <c r="AN184" s="326"/>
      <c r="AO184" s="326"/>
      <c r="AP184" s="326"/>
      <c r="AQ184" s="326"/>
      <c r="AR184" s="327"/>
      <c r="AS184" s="187"/>
      <c r="AT184" s="187"/>
      <c r="AU184" s="151"/>
    </row>
    <row r="185" spans="4:52" ht="14.1" customHeight="1" x14ac:dyDescent="0.15">
      <c r="D185" s="295"/>
      <c r="E185" s="295"/>
      <c r="F185" s="295"/>
      <c r="G185" s="295"/>
      <c r="H185" s="295"/>
      <c r="I185" s="328"/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/>
      <c r="AG185" s="329"/>
      <c r="AH185" s="329"/>
      <c r="AI185" s="329"/>
      <c r="AJ185" s="329"/>
      <c r="AK185" s="329"/>
      <c r="AL185" s="329"/>
      <c r="AM185" s="329"/>
      <c r="AN185" s="329"/>
      <c r="AO185" s="329"/>
      <c r="AP185" s="329"/>
      <c r="AQ185" s="329"/>
      <c r="AR185" s="330"/>
      <c r="AS185" s="187"/>
      <c r="AT185" s="187"/>
      <c r="AU185" s="151"/>
    </row>
    <row r="186" spans="4:52" ht="14.1" customHeight="1" x14ac:dyDescent="0.15">
      <c r="D186" s="295"/>
      <c r="E186" s="295"/>
      <c r="F186" s="295"/>
      <c r="G186" s="295"/>
      <c r="H186" s="295"/>
      <c r="I186" s="328"/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  <c r="AE186" s="329"/>
      <c r="AF186" s="329"/>
      <c r="AG186" s="329"/>
      <c r="AH186" s="329"/>
      <c r="AI186" s="329"/>
      <c r="AJ186" s="329"/>
      <c r="AK186" s="329"/>
      <c r="AL186" s="329"/>
      <c r="AM186" s="329"/>
      <c r="AN186" s="329"/>
      <c r="AO186" s="329"/>
      <c r="AP186" s="329"/>
      <c r="AQ186" s="329"/>
      <c r="AR186" s="330"/>
      <c r="AS186" s="187"/>
      <c r="AT186" s="187"/>
      <c r="AU186" s="151"/>
    </row>
    <row r="187" spans="4:52" ht="14.1" customHeight="1" x14ac:dyDescent="0.15">
      <c r="D187" s="295"/>
      <c r="E187" s="295"/>
      <c r="F187" s="295"/>
      <c r="G187" s="295"/>
      <c r="H187" s="295"/>
      <c r="I187" s="328"/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/>
      <c r="U187" s="329"/>
      <c r="V187" s="329"/>
      <c r="W187" s="329"/>
      <c r="X187" s="329"/>
      <c r="Y187" s="329"/>
      <c r="Z187" s="329"/>
      <c r="AA187" s="329"/>
      <c r="AB187" s="329"/>
      <c r="AC187" s="329"/>
      <c r="AD187" s="329"/>
      <c r="AE187" s="329"/>
      <c r="AF187" s="329"/>
      <c r="AG187" s="329"/>
      <c r="AH187" s="329"/>
      <c r="AI187" s="329"/>
      <c r="AJ187" s="329"/>
      <c r="AK187" s="329"/>
      <c r="AL187" s="329"/>
      <c r="AM187" s="329"/>
      <c r="AN187" s="329"/>
      <c r="AO187" s="329"/>
      <c r="AP187" s="329"/>
      <c r="AQ187" s="329"/>
      <c r="AR187" s="330"/>
      <c r="AS187" s="187"/>
      <c r="AT187" s="187"/>
      <c r="AU187" s="151"/>
    </row>
    <row r="188" spans="4:52" ht="14.1" customHeight="1" x14ac:dyDescent="0.15">
      <c r="D188" s="295"/>
      <c r="E188" s="295"/>
      <c r="F188" s="295"/>
      <c r="G188" s="295"/>
      <c r="H188" s="295"/>
      <c r="I188" s="328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30"/>
      <c r="AS188" s="187"/>
      <c r="AT188" s="187"/>
      <c r="AU188" s="151"/>
    </row>
    <row r="189" spans="4:52" ht="14.1" customHeight="1" x14ac:dyDescent="0.15">
      <c r="D189" s="295"/>
      <c r="E189" s="295"/>
      <c r="F189" s="295"/>
      <c r="G189" s="295"/>
      <c r="H189" s="295"/>
      <c r="I189" s="328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30"/>
      <c r="AS189" s="187"/>
      <c r="AT189" s="187"/>
      <c r="AU189" s="151"/>
    </row>
    <row r="190" spans="4:52" ht="14.1" customHeight="1" x14ac:dyDescent="0.15">
      <c r="D190" s="295"/>
      <c r="E190" s="295"/>
      <c r="F190" s="295"/>
      <c r="G190" s="295"/>
      <c r="H190" s="295"/>
      <c r="I190" s="328"/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30"/>
      <c r="AS190" s="187"/>
      <c r="AT190" s="187"/>
      <c r="AU190" s="151"/>
    </row>
    <row r="191" spans="4:52" ht="14.1" customHeight="1" x14ac:dyDescent="0.15">
      <c r="D191" s="295"/>
      <c r="E191" s="295"/>
      <c r="F191" s="295"/>
      <c r="G191" s="295"/>
      <c r="H191" s="295"/>
      <c r="I191" s="331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  <c r="AA191" s="310"/>
      <c r="AB191" s="310"/>
      <c r="AC191" s="310"/>
      <c r="AD191" s="310"/>
      <c r="AE191" s="310"/>
      <c r="AF191" s="310"/>
      <c r="AG191" s="310"/>
      <c r="AH191" s="310"/>
      <c r="AI191" s="310"/>
      <c r="AJ191" s="310"/>
      <c r="AK191" s="310"/>
      <c r="AL191" s="310"/>
      <c r="AM191" s="310"/>
      <c r="AN191" s="310"/>
      <c r="AO191" s="310"/>
      <c r="AP191" s="310"/>
      <c r="AQ191" s="310"/>
      <c r="AR191" s="332"/>
      <c r="AS191" s="187" t="s">
        <v>327</v>
      </c>
      <c r="AT191" s="187" t="s">
        <v>323</v>
      </c>
      <c r="AU191" s="151"/>
      <c r="AV191" s="1">
        <f>LEN(I184)</f>
        <v>0</v>
      </c>
      <c r="AW191" s="1" t="s">
        <v>158</v>
      </c>
      <c r="AX191" s="2">
        <v>700</v>
      </c>
      <c r="AY191" s="1" t="s">
        <v>156</v>
      </c>
      <c r="AZ191" s="3" t="str">
        <f>IF(AV191&gt;AX191,"FIGYELEM! Tartsa be a megjelölt karakterszámot!","-")</f>
        <v>-</v>
      </c>
    </row>
    <row r="192" spans="4:52" ht="26.1" customHeight="1" x14ac:dyDescent="0.2">
      <c r="D192" s="295"/>
      <c r="E192" s="295"/>
      <c r="F192" s="295"/>
      <c r="G192" s="295"/>
      <c r="H192" s="295"/>
      <c r="I192" s="286" t="s">
        <v>398</v>
      </c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9"/>
      <c r="AS192" s="166">
        <f>IF(Y192=BN$54,1,0)</f>
        <v>0</v>
      </c>
      <c r="AT192" s="167"/>
      <c r="AU192" s="165"/>
      <c r="AZ192" s="3" t="str">
        <f>IF(Y192=BN$54,"FIGYELEM! Fejtse ki A részt vevő diákok tevékenységének bemutatása c. mezőben!","-")</f>
        <v>-</v>
      </c>
    </row>
    <row r="193" spans="4:52" ht="26.1" customHeight="1" x14ac:dyDescent="0.2">
      <c r="D193" s="295"/>
      <c r="E193" s="295"/>
      <c r="F193" s="295"/>
      <c r="G193" s="295"/>
      <c r="H193" s="295"/>
      <c r="I193" s="286" t="s">
        <v>251</v>
      </c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8"/>
      <c r="Y193" s="307"/>
      <c r="Z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  <c r="AP193" s="308"/>
      <c r="AQ193" s="308"/>
      <c r="AR193" s="309"/>
      <c r="AS193" s="166">
        <f>IF(Y193=BM$55,1,0)</f>
        <v>0</v>
      </c>
      <c r="AT193" s="167"/>
      <c r="AU193" s="165"/>
      <c r="AZ193" s="3" t="str">
        <f>IF(Y193=BM$55,"FIGYELEM! Fejtse ki A részt vevő diákok tevékenységének bemutatása c. mezőben!","-")</f>
        <v>-</v>
      </c>
    </row>
    <row r="194" spans="4:52" ht="14.1" customHeight="1" x14ac:dyDescent="0.2">
      <c r="D194" s="313" t="s">
        <v>168</v>
      </c>
      <c r="E194" s="314"/>
      <c r="F194" s="314"/>
      <c r="G194" s="314"/>
      <c r="H194" s="315"/>
      <c r="I194" s="322" t="s">
        <v>331</v>
      </c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4"/>
      <c r="AS194" s="164"/>
      <c r="AT194" s="164"/>
      <c r="AU194" s="164"/>
    </row>
    <row r="195" spans="4:52" ht="14.1" customHeight="1" x14ac:dyDescent="0.2">
      <c r="D195" s="316"/>
      <c r="E195" s="317"/>
      <c r="F195" s="317"/>
      <c r="G195" s="317"/>
      <c r="H195" s="318"/>
      <c r="I195" s="307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  <c r="AP195" s="308"/>
      <c r="AQ195" s="308"/>
      <c r="AR195" s="309"/>
      <c r="AS195" s="165"/>
      <c r="AT195" s="165"/>
      <c r="AU195" s="165"/>
    </row>
    <row r="196" spans="4:52" ht="14.1" customHeight="1" x14ac:dyDescent="0.2">
      <c r="D196" s="316"/>
      <c r="E196" s="317"/>
      <c r="F196" s="317"/>
      <c r="G196" s="317"/>
      <c r="H196" s="318"/>
      <c r="I196" s="286" t="s">
        <v>332</v>
      </c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8"/>
      <c r="AS196" s="164"/>
      <c r="AT196" s="164"/>
      <c r="AU196" s="164"/>
    </row>
    <row r="197" spans="4:52" ht="14.1" customHeight="1" x14ac:dyDescent="0.2">
      <c r="D197" s="316"/>
      <c r="E197" s="317"/>
      <c r="F197" s="317"/>
      <c r="G197" s="317"/>
      <c r="H197" s="318"/>
      <c r="I197" s="307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  <c r="AP197" s="308"/>
      <c r="AQ197" s="308"/>
      <c r="AR197" s="309"/>
      <c r="AS197" s="165"/>
      <c r="AT197" s="165"/>
      <c r="AU197" s="165"/>
    </row>
    <row r="198" spans="4:52" ht="27.95" customHeight="1" x14ac:dyDescent="0.15">
      <c r="D198" s="316"/>
      <c r="E198" s="317"/>
      <c r="F198" s="317"/>
      <c r="G198" s="317"/>
      <c r="H198" s="318"/>
      <c r="I198" s="286" t="s">
        <v>404</v>
      </c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8"/>
      <c r="AS198" s="187"/>
      <c r="AT198" s="187"/>
      <c r="AU198" s="164"/>
    </row>
    <row r="199" spans="4:52" ht="14.1" customHeight="1" x14ac:dyDescent="0.15">
      <c r="D199" s="316"/>
      <c r="E199" s="317"/>
      <c r="F199" s="317"/>
      <c r="G199" s="317"/>
      <c r="H199" s="318"/>
      <c r="I199" s="325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6"/>
      <c r="AD199" s="326"/>
      <c r="AE199" s="326"/>
      <c r="AF199" s="326"/>
      <c r="AG199" s="326"/>
      <c r="AH199" s="326"/>
      <c r="AI199" s="326"/>
      <c r="AJ199" s="326"/>
      <c r="AK199" s="326"/>
      <c r="AL199" s="326"/>
      <c r="AM199" s="326"/>
      <c r="AN199" s="326"/>
      <c r="AO199" s="326"/>
      <c r="AP199" s="326"/>
      <c r="AQ199" s="326"/>
      <c r="AR199" s="327"/>
      <c r="AS199" s="187"/>
      <c r="AT199" s="187"/>
      <c r="AU199" s="151"/>
    </row>
    <row r="200" spans="4:52" ht="14.1" customHeight="1" x14ac:dyDescent="0.15">
      <c r="D200" s="316"/>
      <c r="E200" s="317"/>
      <c r="F200" s="317"/>
      <c r="G200" s="317"/>
      <c r="H200" s="318"/>
      <c r="I200" s="328"/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329"/>
      <c r="AJ200" s="329"/>
      <c r="AK200" s="329"/>
      <c r="AL200" s="329"/>
      <c r="AM200" s="329"/>
      <c r="AN200" s="329"/>
      <c r="AO200" s="329"/>
      <c r="AP200" s="329"/>
      <c r="AQ200" s="329"/>
      <c r="AR200" s="330"/>
      <c r="AS200" s="187"/>
      <c r="AT200" s="187"/>
      <c r="AU200" s="151"/>
    </row>
    <row r="201" spans="4:52" ht="14.1" customHeight="1" x14ac:dyDescent="0.15">
      <c r="D201" s="316"/>
      <c r="E201" s="317"/>
      <c r="F201" s="317"/>
      <c r="G201" s="317"/>
      <c r="H201" s="318"/>
      <c r="I201" s="328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9"/>
      <c r="AO201" s="329"/>
      <c r="AP201" s="329"/>
      <c r="AQ201" s="329"/>
      <c r="AR201" s="330"/>
      <c r="AS201" s="187"/>
      <c r="AT201" s="187"/>
      <c r="AU201" s="151"/>
    </row>
    <row r="202" spans="4:52" ht="14.1" customHeight="1" x14ac:dyDescent="0.15">
      <c r="D202" s="316"/>
      <c r="E202" s="317"/>
      <c r="F202" s="317"/>
      <c r="G202" s="317"/>
      <c r="H202" s="318"/>
      <c r="I202" s="328"/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  <c r="AE202" s="329"/>
      <c r="AF202" s="329"/>
      <c r="AG202" s="329"/>
      <c r="AH202" s="329"/>
      <c r="AI202" s="329"/>
      <c r="AJ202" s="329"/>
      <c r="AK202" s="329"/>
      <c r="AL202" s="329"/>
      <c r="AM202" s="329"/>
      <c r="AN202" s="329"/>
      <c r="AO202" s="329"/>
      <c r="AP202" s="329"/>
      <c r="AQ202" s="329"/>
      <c r="AR202" s="330"/>
      <c r="AS202" s="187"/>
      <c r="AT202" s="187"/>
      <c r="AU202" s="151"/>
    </row>
    <row r="203" spans="4:52" ht="14.1" customHeight="1" x14ac:dyDescent="0.15">
      <c r="D203" s="316"/>
      <c r="E203" s="317"/>
      <c r="F203" s="317"/>
      <c r="G203" s="317"/>
      <c r="H203" s="318"/>
      <c r="I203" s="328"/>
      <c r="J203" s="329"/>
      <c r="K203" s="329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30"/>
      <c r="AS203" s="187"/>
      <c r="AT203" s="187"/>
      <c r="AU203" s="151"/>
    </row>
    <row r="204" spans="4:52" ht="14.1" customHeight="1" x14ac:dyDescent="0.15">
      <c r="D204" s="316"/>
      <c r="E204" s="317"/>
      <c r="F204" s="317"/>
      <c r="G204" s="317"/>
      <c r="H204" s="318"/>
      <c r="I204" s="328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30"/>
      <c r="AS204" s="187"/>
      <c r="AT204" s="187"/>
      <c r="AU204" s="151"/>
    </row>
    <row r="205" spans="4:52" ht="14.1" customHeight="1" x14ac:dyDescent="0.15">
      <c r="D205" s="316"/>
      <c r="E205" s="317"/>
      <c r="F205" s="317"/>
      <c r="G205" s="317"/>
      <c r="H205" s="318"/>
      <c r="I205" s="328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29"/>
      <c r="AJ205" s="329"/>
      <c r="AK205" s="329"/>
      <c r="AL205" s="329"/>
      <c r="AM205" s="329"/>
      <c r="AN205" s="329"/>
      <c r="AO205" s="329"/>
      <c r="AP205" s="329"/>
      <c r="AQ205" s="329"/>
      <c r="AR205" s="330"/>
      <c r="AS205" s="187"/>
      <c r="AT205" s="187"/>
      <c r="AU205" s="151"/>
    </row>
    <row r="206" spans="4:52" ht="14.1" customHeight="1" x14ac:dyDescent="0.15">
      <c r="D206" s="316"/>
      <c r="E206" s="317"/>
      <c r="F206" s="317"/>
      <c r="G206" s="317"/>
      <c r="H206" s="318"/>
      <c r="I206" s="331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  <c r="AA206" s="310"/>
      <c r="AB206" s="310"/>
      <c r="AC206" s="310"/>
      <c r="AD206" s="310"/>
      <c r="AE206" s="310"/>
      <c r="AF206" s="310"/>
      <c r="AG206" s="310"/>
      <c r="AH206" s="310"/>
      <c r="AI206" s="310"/>
      <c r="AJ206" s="310"/>
      <c r="AK206" s="310"/>
      <c r="AL206" s="310"/>
      <c r="AM206" s="310"/>
      <c r="AN206" s="310"/>
      <c r="AO206" s="310"/>
      <c r="AP206" s="310"/>
      <c r="AQ206" s="310"/>
      <c r="AR206" s="332"/>
      <c r="AS206" s="187" t="s">
        <v>327</v>
      </c>
      <c r="AT206" s="187" t="s">
        <v>323</v>
      </c>
      <c r="AU206" s="151"/>
      <c r="AV206" s="1">
        <f>LEN(I199)</f>
        <v>0</v>
      </c>
      <c r="AW206" s="1" t="s">
        <v>158</v>
      </c>
      <c r="AX206" s="2">
        <v>700</v>
      </c>
      <c r="AY206" s="1" t="s">
        <v>156</v>
      </c>
      <c r="AZ206" s="3" t="str">
        <f>IF(AV206&gt;AX206,"FIGYELEM! Tartsa be a megjelölt karakterszámot!","-")</f>
        <v>-</v>
      </c>
    </row>
    <row r="207" spans="4:52" ht="26.1" customHeight="1" x14ac:dyDescent="0.2">
      <c r="D207" s="316"/>
      <c r="E207" s="317"/>
      <c r="F207" s="317"/>
      <c r="G207" s="317"/>
      <c r="H207" s="318"/>
      <c r="I207" s="286" t="s">
        <v>398</v>
      </c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  <c r="AP207" s="308"/>
      <c r="AQ207" s="308"/>
      <c r="AR207" s="309"/>
      <c r="AS207" s="166">
        <f>IF(Y207=BN$54,1,0)</f>
        <v>0</v>
      </c>
      <c r="AT207" s="167"/>
      <c r="AU207" s="165"/>
      <c r="AZ207" s="3" t="str">
        <f>IF(Y207=BN$54,"FIGYELEM! Fejtse ki A részt vevő diákok tevékenységének bemutatása c. mezőben!","-")</f>
        <v>-</v>
      </c>
    </row>
    <row r="208" spans="4:52" ht="26.1" customHeight="1" x14ac:dyDescent="0.2">
      <c r="D208" s="316"/>
      <c r="E208" s="317"/>
      <c r="F208" s="317"/>
      <c r="G208" s="317"/>
      <c r="H208" s="318"/>
      <c r="I208" s="286" t="s">
        <v>251</v>
      </c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8"/>
      <c r="Y208" s="307"/>
      <c r="Z208" s="308"/>
      <c r="AA208" s="308"/>
      <c r="AB208" s="308"/>
      <c r="AC208" s="308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8"/>
      <c r="AN208" s="308"/>
      <c r="AO208" s="308"/>
      <c r="AP208" s="308"/>
      <c r="AQ208" s="308"/>
      <c r="AR208" s="309"/>
      <c r="AS208" s="166">
        <f>IF(Y208=BM$55,1,0)</f>
        <v>0</v>
      </c>
      <c r="AT208" s="167"/>
      <c r="AU208" s="165"/>
      <c r="AZ208" s="3" t="str">
        <f>IF(Y208=BM$55,"FIGYELEM! Fejtse ki A részt vevő diákok tevékenységének bemutatása c. mezőben!","-")</f>
        <v>-</v>
      </c>
    </row>
    <row r="209" spans="4:52" ht="14.1" customHeight="1" x14ac:dyDescent="0.2">
      <c r="D209" s="313" t="s">
        <v>169</v>
      </c>
      <c r="E209" s="314"/>
      <c r="F209" s="314"/>
      <c r="G209" s="314"/>
      <c r="H209" s="315"/>
      <c r="I209" s="322" t="s">
        <v>331</v>
      </c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323"/>
      <c r="AK209" s="323"/>
      <c r="AL209" s="323"/>
      <c r="AM209" s="323"/>
      <c r="AN209" s="323"/>
      <c r="AO209" s="323"/>
      <c r="AP209" s="323"/>
      <c r="AQ209" s="323"/>
      <c r="AR209" s="324"/>
      <c r="AS209" s="164"/>
      <c r="AT209" s="164"/>
      <c r="AU209" s="164"/>
    </row>
    <row r="210" spans="4:52" ht="14.1" customHeight="1" x14ac:dyDescent="0.2">
      <c r="D210" s="316"/>
      <c r="E210" s="317"/>
      <c r="F210" s="317"/>
      <c r="G210" s="317"/>
      <c r="H210" s="318"/>
      <c r="I210" s="307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  <c r="AB210" s="308"/>
      <c r="AC210" s="308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8"/>
      <c r="AN210" s="308"/>
      <c r="AO210" s="308"/>
      <c r="AP210" s="308"/>
      <c r="AQ210" s="308"/>
      <c r="AR210" s="309"/>
      <c r="AS210" s="165"/>
      <c r="AT210" s="165"/>
      <c r="AU210" s="165"/>
    </row>
    <row r="211" spans="4:52" ht="14.1" customHeight="1" x14ac:dyDescent="0.2">
      <c r="D211" s="316"/>
      <c r="E211" s="317"/>
      <c r="F211" s="317"/>
      <c r="G211" s="317"/>
      <c r="H211" s="318"/>
      <c r="I211" s="286" t="s">
        <v>332</v>
      </c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8"/>
      <c r="AS211" s="164"/>
      <c r="AT211" s="164"/>
      <c r="AU211" s="164"/>
    </row>
    <row r="212" spans="4:52" ht="14.1" customHeight="1" x14ac:dyDescent="0.2">
      <c r="D212" s="316"/>
      <c r="E212" s="317"/>
      <c r="F212" s="317"/>
      <c r="G212" s="317"/>
      <c r="H212" s="318"/>
      <c r="I212" s="307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  <c r="AB212" s="308"/>
      <c r="AC212" s="308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8"/>
      <c r="AN212" s="308"/>
      <c r="AO212" s="308"/>
      <c r="AP212" s="308"/>
      <c r="AQ212" s="308"/>
      <c r="AR212" s="309"/>
      <c r="AS212" s="165"/>
      <c r="AT212" s="165"/>
      <c r="AU212" s="165"/>
    </row>
    <row r="213" spans="4:52" ht="27.95" customHeight="1" x14ac:dyDescent="0.15">
      <c r="D213" s="316"/>
      <c r="E213" s="317"/>
      <c r="F213" s="317"/>
      <c r="G213" s="317"/>
      <c r="H213" s="318"/>
      <c r="I213" s="286" t="s">
        <v>404</v>
      </c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8"/>
      <c r="AS213" s="187"/>
      <c r="AT213" s="187"/>
      <c r="AU213" s="164"/>
    </row>
    <row r="214" spans="4:52" ht="14.1" customHeight="1" x14ac:dyDescent="0.15">
      <c r="D214" s="316"/>
      <c r="E214" s="317"/>
      <c r="F214" s="317"/>
      <c r="G214" s="317"/>
      <c r="H214" s="318"/>
      <c r="I214" s="325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  <c r="AD214" s="326"/>
      <c r="AE214" s="326"/>
      <c r="AF214" s="326"/>
      <c r="AG214" s="326"/>
      <c r="AH214" s="326"/>
      <c r="AI214" s="326"/>
      <c r="AJ214" s="326"/>
      <c r="AK214" s="326"/>
      <c r="AL214" s="326"/>
      <c r="AM214" s="326"/>
      <c r="AN214" s="326"/>
      <c r="AO214" s="326"/>
      <c r="AP214" s="326"/>
      <c r="AQ214" s="326"/>
      <c r="AR214" s="327"/>
      <c r="AS214" s="187"/>
      <c r="AT214" s="187"/>
      <c r="AU214" s="151"/>
    </row>
    <row r="215" spans="4:52" ht="14.1" customHeight="1" x14ac:dyDescent="0.15">
      <c r="D215" s="316"/>
      <c r="E215" s="317"/>
      <c r="F215" s="317"/>
      <c r="G215" s="317"/>
      <c r="H215" s="318"/>
      <c r="I215" s="328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29"/>
      <c r="AC215" s="329"/>
      <c r="AD215" s="329"/>
      <c r="AE215" s="329"/>
      <c r="AF215" s="329"/>
      <c r="AG215" s="329"/>
      <c r="AH215" s="329"/>
      <c r="AI215" s="329"/>
      <c r="AJ215" s="329"/>
      <c r="AK215" s="329"/>
      <c r="AL215" s="329"/>
      <c r="AM215" s="329"/>
      <c r="AN215" s="329"/>
      <c r="AO215" s="329"/>
      <c r="AP215" s="329"/>
      <c r="AQ215" s="329"/>
      <c r="AR215" s="330"/>
      <c r="AS215" s="187"/>
      <c r="AT215" s="187"/>
      <c r="AU215" s="151"/>
    </row>
    <row r="216" spans="4:52" ht="14.1" customHeight="1" x14ac:dyDescent="0.15">
      <c r="D216" s="316"/>
      <c r="E216" s="317"/>
      <c r="F216" s="317"/>
      <c r="G216" s="317"/>
      <c r="H216" s="318"/>
      <c r="I216" s="328"/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29"/>
      <c r="W216" s="329"/>
      <c r="X216" s="329"/>
      <c r="Y216" s="329"/>
      <c r="Z216" s="329"/>
      <c r="AA216" s="329"/>
      <c r="AB216" s="329"/>
      <c r="AC216" s="329"/>
      <c r="AD216" s="329"/>
      <c r="AE216" s="329"/>
      <c r="AF216" s="329"/>
      <c r="AG216" s="329"/>
      <c r="AH216" s="329"/>
      <c r="AI216" s="329"/>
      <c r="AJ216" s="329"/>
      <c r="AK216" s="329"/>
      <c r="AL216" s="329"/>
      <c r="AM216" s="329"/>
      <c r="AN216" s="329"/>
      <c r="AO216" s="329"/>
      <c r="AP216" s="329"/>
      <c r="AQ216" s="329"/>
      <c r="AR216" s="330"/>
      <c r="AS216" s="187"/>
      <c r="AT216" s="187"/>
      <c r="AU216" s="151"/>
    </row>
    <row r="217" spans="4:52" ht="14.1" customHeight="1" x14ac:dyDescent="0.15">
      <c r="D217" s="316"/>
      <c r="E217" s="317"/>
      <c r="F217" s="317"/>
      <c r="G217" s="317"/>
      <c r="H217" s="318"/>
      <c r="I217" s="328"/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  <c r="AA217" s="329"/>
      <c r="AB217" s="329"/>
      <c r="AC217" s="329"/>
      <c r="AD217" s="329"/>
      <c r="AE217" s="329"/>
      <c r="AF217" s="329"/>
      <c r="AG217" s="329"/>
      <c r="AH217" s="329"/>
      <c r="AI217" s="329"/>
      <c r="AJ217" s="329"/>
      <c r="AK217" s="329"/>
      <c r="AL217" s="329"/>
      <c r="AM217" s="329"/>
      <c r="AN217" s="329"/>
      <c r="AO217" s="329"/>
      <c r="AP217" s="329"/>
      <c r="AQ217" s="329"/>
      <c r="AR217" s="330"/>
      <c r="AS217" s="187"/>
      <c r="AT217" s="187"/>
      <c r="AU217" s="151"/>
    </row>
    <row r="218" spans="4:52" ht="14.1" customHeight="1" x14ac:dyDescent="0.15">
      <c r="D218" s="316"/>
      <c r="E218" s="317"/>
      <c r="F218" s="317"/>
      <c r="G218" s="317"/>
      <c r="H218" s="318"/>
      <c r="I218" s="328"/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  <c r="AA218" s="329"/>
      <c r="AB218" s="329"/>
      <c r="AC218" s="329"/>
      <c r="AD218" s="329"/>
      <c r="AE218" s="329"/>
      <c r="AF218" s="329"/>
      <c r="AG218" s="329"/>
      <c r="AH218" s="329"/>
      <c r="AI218" s="329"/>
      <c r="AJ218" s="329"/>
      <c r="AK218" s="329"/>
      <c r="AL218" s="329"/>
      <c r="AM218" s="329"/>
      <c r="AN218" s="329"/>
      <c r="AO218" s="329"/>
      <c r="AP218" s="329"/>
      <c r="AQ218" s="329"/>
      <c r="AR218" s="330"/>
      <c r="AS218" s="187"/>
      <c r="AT218" s="187"/>
      <c r="AU218" s="151"/>
    </row>
    <row r="219" spans="4:52" ht="14.1" customHeight="1" x14ac:dyDescent="0.15">
      <c r="D219" s="316"/>
      <c r="E219" s="317"/>
      <c r="F219" s="317"/>
      <c r="G219" s="317"/>
      <c r="H219" s="318"/>
      <c r="I219" s="328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  <c r="AE219" s="329"/>
      <c r="AF219" s="329"/>
      <c r="AG219" s="329"/>
      <c r="AH219" s="329"/>
      <c r="AI219" s="329"/>
      <c r="AJ219" s="329"/>
      <c r="AK219" s="329"/>
      <c r="AL219" s="329"/>
      <c r="AM219" s="329"/>
      <c r="AN219" s="329"/>
      <c r="AO219" s="329"/>
      <c r="AP219" s="329"/>
      <c r="AQ219" s="329"/>
      <c r="AR219" s="330"/>
      <c r="AS219" s="187"/>
      <c r="AT219" s="187"/>
      <c r="AU219" s="151"/>
    </row>
    <row r="220" spans="4:52" ht="14.1" customHeight="1" x14ac:dyDescent="0.15">
      <c r="D220" s="316"/>
      <c r="E220" s="317"/>
      <c r="F220" s="317"/>
      <c r="G220" s="317"/>
      <c r="H220" s="318"/>
      <c r="I220" s="328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30"/>
      <c r="AS220" s="187"/>
      <c r="AT220" s="187"/>
      <c r="AU220" s="151"/>
    </row>
    <row r="221" spans="4:52" ht="14.1" customHeight="1" x14ac:dyDescent="0.15">
      <c r="D221" s="316"/>
      <c r="E221" s="317"/>
      <c r="F221" s="317"/>
      <c r="G221" s="317"/>
      <c r="H221" s="318"/>
      <c r="I221" s="331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310"/>
      <c r="AH221" s="310"/>
      <c r="AI221" s="310"/>
      <c r="AJ221" s="310"/>
      <c r="AK221" s="310"/>
      <c r="AL221" s="310"/>
      <c r="AM221" s="310"/>
      <c r="AN221" s="310"/>
      <c r="AO221" s="310"/>
      <c r="AP221" s="310"/>
      <c r="AQ221" s="310"/>
      <c r="AR221" s="332"/>
      <c r="AS221" s="187" t="s">
        <v>327</v>
      </c>
      <c r="AT221" s="187" t="s">
        <v>323</v>
      </c>
      <c r="AU221" s="151"/>
      <c r="AV221" s="1">
        <f>LEN(I214)</f>
        <v>0</v>
      </c>
      <c r="AW221" s="1" t="s">
        <v>158</v>
      </c>
      <c r="AX221" s="2">
        <v>700</v>
      </c>
      <c r="AY221" s="1" t="s">
        <v>156</v>
      </c>
      <c r="AZ221" s="3" t="str">
        <f>IF(AV221&gt;AX221,"FIGYELEM! Tartsa be a megjelölt karakterszámot!","-")</f>
        <v>-</v>
      </c>
    </row>
    <row r="222" spans="4:52" ht="26.1" customHeight="1" x14ac:dyDescent="0.2">
      <c r="D222" s="316"/>
      <c r="E222" s="317"/>
      <c r="F222" s="317"/>
      <c r="G222" s="317"/>
      <c r="H222" s="318"/>
      <c r="I222" s="286" t="s">
        <v>398</v>
      </c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8"/>
      <c r="AN222" s="308"/>
      <c r="AO222" s="308"/>
      <c r="AP222" s="308"/>
      <c r="AQ222" s="308"/>
      <c r="AR222" s="309"/>
      <c r="AS222" s="166">
        <f>IF(Y222=BN$54,1,0)</f>
        <v>0</v>
      </c>
      <c r="AT222" s="167"/>
      <c r="AU222" s="165"/>
      <c r="AZ222" s="3" t="str">
        <f>IF(Y222=BN$54,"FIGYELEM! Fejtse ki A részt vevő diákok tevékenységének bemutatása c. mezőben!","-")</f>
        <v>-</v>
      </c>
    </row>
    <row r="223" spans="4:52" ht="26.1" customHeight="1" x14ac:dyDescent="0.2">
      <c r="D223" s="319"/>
      <c r="E223" s="320"/>
      <c r="F223" s="320"/>
      <c r="G223" s="320"/>
      <c r="H223" s="321"/>
      <c r="I223" s="286" t="s">
        <v>251</v>
      </c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8"/>
      <c r="Y223" s="307"/>
      <c r="Z223" s="308"/>
      <c r="AA223" s="308"/>
      <c r="AB223" s="308"/>
      <c r="AC223" s="308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  <c r="AP223" s="308"/>
      <c r="AQ223" s="308"/>
      <c r="AR223" s="309"/>
      <c r="AS223" s="166">
        <f>IF(Y223=BM$55,1,0)</f>
        <v>0</v>
      </c>
      <c r="AT223" s="167"/>
      <c r="AU223" s="165"/>
      <c r="AZ223" s="3" t="str">
        <f>IF(Y223=BM$55,"FIGYELEM! Fejtse ki A részt vevő diákok tevékenységének bemutatása c. mezőben!","-")</f>
        <v>-</v>
      </c>
    </row>
    <row r="224" spans="4:52" ht="27.95" customHeight="1" x14ac:dyDescent="0.2">
      <c r="D224" s="334" t="s">
        <v>81</v>
      </c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34"/>
      <c r="X224" s="334"/>
      <c r="Y224" s="334"/>
      <c r="Z224" s="334"/>
      <c r="AA224" s="334"/>
      <c r="AB224" s="334"/>
      <c r="AC224" s="334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334"/>
      <c r="AN224" s="334"/>
      <c r="AO224" s="334"/>
      <c r="AP224" s="334"/>
      <c r="AQ224" s="334"/>
      <c r="AR224" s="334"/>
      <c r="AS224" s="163"/>
      <c r="AT224" s="163"/>
      <c r="AU224" s="163"/>
    </row>
    <row r="225" spans="4:52" ht="14.1" customHeight="1" x14ac:dyDescent="0.2">
      <c r="D225" s="296" t="s">
        <v>170</v>
      </c>
      <c r="E225" s="297"/>
      <c r="F225" s="297"/>
      <c r="G225" s="297"/>
      <c r="H225" s="298"/>
      <c r="I225" s="322" t="s">
        <v>331</v>
      </c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4"/>
      <c r="AS225" s="164"/>
      <c r="AT225" s="164"/>
      <c r="AU225" s="164"/>
    </row>
    <row r="226" spans="4:52" ht="14.1" customHeight="1" x14ac:dyDescent="0.2">
      <c r="D226" s="333"/>
      <c r="E226" s="333"/>
      <c r="F226" s="333"/>
      <c r="G226" s="333"/>
      <c r="H226" s="333"/>
      <c r="I226" s="307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8"/>
      <c r="AN226" s="308"/>
      <c r="AO226" s="308"/>
      <c r="AP226" s="308"/>
      <c r="AQ226" s="308"/>
      <c r="AR226" s="309"/>
      <c r="AS226" s="165"/>
      <c r="AT226" s="165"/>
      <c r="AU226" s="165"/>
    </row>
    <row r="227" spans="4:52" ht="14.1" customHeight="1" x14ac:dyDescent="0.2">
      <c r="D227" s="333"/>
      <c r="E227" s="333"/>
      <c r="F227" s="333"/>
      <c r="G227" s="333"/>
      <c r="H227" s="333"/>
      <c r="I227" s="286" t="s">
        <v>332</v>
      </c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8"/>
      <c r="AS227" s="164"/>
      <c r="AT227" s="164"/>
      <c r="AU227" s="164"/>
    </row>
    <row r="228" spans="4:52" ht="14.1" customHeight="1" x14ac:dyDescent="0.2">
      <c r="D228" s="333"/>
      <c r="E228" s="333"/>
      <c r="F228" s="333"/>
      <c r="G228" s="333"/>
      <c r="H228" s="333"/>
      <c r="I228" s="307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  <c r="AA228" s="308"/>
      <c r="AB228" s="308"/>
      <c r="AC228" s="308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8"/>
      <c r="AN228" s="308"/>
      <c r="AO228" s="308"/>
      <c r="AP228" s="308"/>
      <c r="AQ228" s="308"/>
      <c r="AR228" s="309"/>
      <c r="AS228" s="165"/>
      <c r="AT228" s="165"/>
      <c r="AU228" s="165"/>
    </row>
    <row r="229" spans="4:52" ht="27.95" customHeight="1" x14ac:dyDescent="0.15">
      <c r="D229" s="295" t="s">
        <v>167</v>
      </c>
      <c r="E229" s="295"/>
      <c r="F229" s="295"/>
      <c r="G229" s="295"/>
      <c r="H229" s="295"/>
      <c r="I229" s="286" t="s">
        <v>404</v>
      </c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8"/>
      <c r="AS229" s="187"/>
      <c r="AT229" s="187"/>
      <c r="AU229" s="164"/>
    </row>
    <row r="230" spans="4:52" ht="14.1" customHeight="1" x14ac:dyDescent="0.15">
      <c r="D230" s="295"/>
      <c r="E230" s="295"/>
      <c r="F230" s="295"/>
      <c r="G230" s="295"/>
      <c r="H230" s="295"/>
      <c r="I230" s="325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  <c r="AA230" s="326"/>
      <c r="AB230" s="326"/>
      <c r="AC230" s="326"/>
      <c r="AD230" s="326"/>
      <c r="AE230" s="326"/>
      <c r="AF230" s="326"/>
      <c r="AG230" s="326"/>
      <c r="AH230" s="326"/>
      <c r="AI230" s="326"/>
      <c r="AJ230" s="326"/>
      <c r="AK230" s="326"/>
      <c r="AL230" s="326"/>
      <c r="AM230" s="326"/>
      <c r="AN230" s="326"/>
      <c r="AO230" s="326"/>
      <c r="AP230" s="326"/>
      <c r="AQ230" s="326"/>
      <c r="AR230" s="327"/>
      <c r="AS230" s="187"/>
      <c r="AT230" s="187"/>
      <c r="AU230" s="151"/>
    </row>
    <row r="231" spans="4:52" ht="14.1" customHeight="1" x14ac:dyDescent="0.15">
      <c r="D231" s="295"/>
      <c r="E231" s="295"/>
      <c r="F231" s="295"/>
      <c r="G231" s="295"/>
      <c r="H231" s="295"/>
      <c r="I231" s="328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330"/>
      <c r="AS231" s="187"/>
      <c r="AT231" s="187"/>
      <c r="AU231" s="151"/>
    </row>
    <row r="232" spans="4:52" ht="14.1" customHeight="1" x14ac:dyDescent="0.15">
      <c r="D232" s="295"/>
      <c r="E232" s="295"/>
      <c r="F232" s="295"/>
      <c r="G232" s="295"/>
      <c r="H232" s="295"/>
      <c r="I232" s="328"/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29"/>
      <c r="W232" s="329"/>
      <c r="X232" s="329"/>
      <c r="Y232" s="329"/>
      <c r="Z232" s="329"/>
      <c r="AA232" s="329"/>
      <c r="AB232" s="329"/>
      <c r="AC232" s="329"/>
      <c r="AD232" s="329"/>
      <c r="AE232" s="329"/>
      <c r="AF232" s="329"/>
      <c r="AG232" s="329"/>
      <c r="AH232" s="329"/>
      <c r="AI232" s="329"/>
      <c r="AJ232" s="329"/>
      <c r="AK232" s="329"/>
      <c r="AL232" s="329"/>
      <c r="AM232" s="329"/>
      <c r="AN232" s="329"/>
      <c r="AO232" s="329"/>
      <c r="AP232" s="329"/>
      <c r="AQ232" s="329"/>
      <c r="AR232" s="330"/>
      <c r="AS232" s="187"/>
      <c r="AT232" s="187"/>
      <c r="AU232" s="151"/>
    </row>
    <row r="233" spans="4:52" ht="14.1" customHeight="1" x14ac:dyDescent="0.15">
      <c r="D233" s="295"/>
      <c r="E233" s="295"/>
      <c r="F233" s="295"/>
      <c r="G233" s="295"/>
      <c r="H233" s="295"/>
      <c r="I233" s="328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30"/>
      <c r="AS233" s="187"/>
      <c r="AT233" s="187"/>
      <c r="AU233" s="151"/>
    </row>
    <row r="234" spans="4:52" ht="14.1" customHeight="1" x14ac:dyDescent="0.15">
      <c r="D234" s="295"/>
      <c r="E234" s="295"/>
      <c r="F234" s="295"/>
      <c r="G234" s="295"/>
      <c r="H234" s="295"/>
      <c r="I234" s="328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  <c r="AA234" s="329"/>
      <c r="AB234" s="329"/>
      <c r="AC234" s="329"/>
      <c r="AD234" s="329"/>
      <c r="AE234" s="329"/>
      <c r="AF234" s="329"/>
      <c r="AG234" s="329"/>
      <c r="AH234" s="329"/>
      <c r="AI234" s="329"/>
      <c r="AJ234" s="329"/>
      <c r="AK234" s="329"/>
      <c r="AL234" s="329"/>
      <c r="AM234" s="329"/>
      <c r="AN234" s="329"/>
      <c r="AO234" s="329"/>
      <c r="AP234" s="329"/>
      <c r="AQ234" s="329"/>
      <c r="AR234" s="330"/>
      <c r="AS234" s="187"/>
      <c r="AT234" s="187"/>
      <c r="AU234" s="151"/>
    </row>
    <row r="235" spans="4:52" ht="14.1" customHeight="1" x14ac:dyDescent="0.15">
      <c r="D235" s="295"/>
      <c r="E235" s="295"/>
      <c r="F235" s="295"/>
      <c r="G235" s="295"/>
      <c r="H235" s="295"/>
      <c r="I235" s="328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329"/>
      <c r="AJ235" s="329"/>
      <c r="AK235" s="329"/>
      <c r="AL235" s="329"/>
      <c r="AM235" s="329"/>
      <c r="AN235" s="329"/>
      <c r="AO235" s="329"/>
      <c r="AP235" s="329"/>
      <c r="AQ235" s="329"/>
      <c r="AR235" s="330"/>
      <c r="AS235" s="187"/>
      <c r="AT235" s="187"/>
      <c r="AU235" s="151"/>
    </row>
    <row r="236" spans="4:52" ht="14.1" customHeight="1" x14ac:dyDescent="0.15">
      <c r="D236" s="295"/>
      <c r="E236" s="295"/>
      <c r="F236" s="295"/>
      <c r="G236" s="295"/>
      <c r="H236" s="295"/>
      <c r="I236" s="328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329"/>
      <c r="AK236" s="329"/>
      <c r="AL236" s="329"/>
      <c r="AM236" s="329"/>
      <c r="AN236" s="329"/>
      <c r="AO236" s="329"/>
      <c r="AP236" s="329"/>
      <c r="AQ236" s="329"/>
      <c r="AR236" s="330"/>
      <c r="AS236" s="187"/>
      <c r="AT236" s="187"/>
      <c r="AU236" s="151"/>
    </row>
    <row r="237" spans="4:52" ht="14.1" customHeight="1" x14ac:dyDescent="0.15">
      <c r="D237" s="295"/>
      <c r="E237" s="295"/>
      <c r="F237" s="295"/>
      <c r="G237" s="295"/>
      <c r="H237" s="295"/>
      <c r="I237" s="331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K237" s="310"/>
      <c r="AL237" s="310"/>
      <c r="AM237" s="310"/>
      <c r="AN237" s="310"/>
      <c r="AO237" s="310"/>
      <c r="AP237" s="310"/>
      <c r="AQ237" s="310"/>
      <c r="AR237" s="332"/>
      <c r="AS237" s="187" t="s">
        <v>327</v>
      </c>
      <c r="AT237" s="187" t="s">
        <v>323</v>
      </c>
      <c r="AU237" s="151"/>
      <c r="AV237" s="1">
        <f>LEN(I230)</f>
        <v>0</v>
      </c>
      <c r="AW237" s="1" t="s">
        <v>158</v>
      </c>
      <c r="AX237" s="2">
        <v>700</v>
      </c>
      <c r="AY237" s="1" t="s">
        <v>156</v>
      </c>
      <c r="AZ237" s="3" t="str">
        <f>IF(AV237&gt;AX237,"FIGYELEM! Tartsa be a megjelölt karakterszámot!","-")</f>
        <v>-</v>
      </c>
    </row>
    <row r="238" spans="4:52" ht="26.1" customHeight="1" x14ac:dyDescent="0.2">
      <c r="D238" s="295"/>
      <c r="E238" s="295"/>
      <c r="F238" s="295"/>
      <c r="G238" s="295"/>
      <c r="H238" s="295"/>
      <c r="I238" s="286" t="s">
        <v>398</v>
      </c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8"/>
      <c r="AN238" s="308"/>
      <c r="AO238" s="308"/>
      <c r="AP238" s="308"/>
      <c r="AQ238" s="308"/>
      <c r="AR238" s="309"/>
      <c r="AS238" s="166">
        <f>IF(Y238=BN$54,1,0)</f>
        <v>0</v>
      </c>
      <c r="AT238" s="167"/>
      <c r="AU238" s="165"/>
      <c r="AZ238" s="3" t="str">
        <f>IF(Y238=BN$54,"FIGYELEM! Fejtse ki A részt vevő diákok tevékenységének bemutatása c. mezőben!","-")</f>
        <v>-</v>
      </c>
    </row>
    <row r="239" spans="4:52" ht="26.1" customHeight="1" x14ac:dyDescent="0.2">
      <c r="D239" s="295"/>
      <c r="E239" s="295"/>
      <c r="F239" s="295"/>
      <c r="G239" s="295"/>
      <c r="H239" s="295"/>
      <c r="I239" s="286" t="s">
        <v>251</v>
      </c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8"/>
      <c r="Y239" s="307"/>
      <c r="Z239" s="308"/>
      <c r="AA239" s="308"/>
      <c r="AB239" s="308"/>
      <c r="AC239" s="308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8"/>
      <c r="AN239" s="308"/>
      <c r="AO239" s="308"/>
      <c r="AP239" s="308"/>
      <c r="AQ239" s="308"/>
      <c r="AR239" s="309"/>
      <c r="AS239" s="166">
        <f>IF(Y239=BM$55,1,0)</f>
        <v>0</v>
      </c>
      <c r="AT239" s="167"/>
      <c r="AU239" s="165"/>
      <c r="AZ239" s="3" t="str">
        <f>IF(Y239=BM$55,"FIGYELEM! Fejtse ki A részt vevő diákok tevékenységének bemutatása c. mezőben!","-")</f>
        <v>-</v>
      </c>
    </row>
    <row r="240" spans="4:52" ht="14.1" customHeight="1" x14ac:dyDescent="0.2">
      <c r="D240" s="313" t="s">
        <v>168</v>
      </c>
      <c r="E240" s="314"/>
      <c r="F240" s="314"/>
      <c r="G240" s="314"/>
      <c r="H240" s="315"/>
      <c r="I240" s="322" t="s">
        <v>331</v>
      </c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  <c r="AA240" s="323"/>
      <c r="AB240" s="323"/>
      <c r="AC240" s="323"/>
      <c r="AD240" s="323"/>
      <c r="AE240" s="323"/>
      <c r="AF240" s="323"/>
      <c r="AG240" s="323"/>
      <c r="AH240" s="323"/>
      <c r="AI240" s="323"/>
      <c r="AJ240" s="323"/>
      <c r="AK240" s="323"/>
      <c r="AL240" s="323"/>
      <c r="AM240" s="323"/>
      <c r="AN240" s="323"/>
      <c r="AO240" s="323"/>
      <c r="AP240" s="323"/>
      <c r="AQ240" s="323"/>
      <c r="AR240" s="324"/>
      <c r="AS240" s="164"/>
      <c r="AT240" s="164"/>
      <c r="AU240" s="164"/>
    </row>
    <row r="241" spans="4:52" ht="14.1" customHeight="1" x14ac:dyDescent="0.2">
      <c r="D241" s="316"/>
      <c r="E241" s="317"/>
      <c r="F241" s="317"/>
      <c r="G241" s="317"/>
      <c r="H241" s="318"/>
      <c r="I241" s="307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/>
      <c r="AB241" s="308"/>
      <c r="AC241" s="308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/>
      <c r="AN241" s="308"/>
      <c r="AO241" s="308"/>
      <c r="AP241" s="308"/>
      <c r="AQ241" s="308"/>
      <c r="AR241" s="309"/>
      <c r="AS241" s="165"/>
      <c r="AT241" s="165"/>
      <c r="AU241" s="165"/>
    </row>
    <row r="242" spans="4:52" ht="14.1" customHeight="1" x14ac:dyDescent="0.2">
      <c r="D242" s="316"/>
      <c r="E242" s="317"/>
      <c r="F242" s="317"/>
      <c r="G242" s="317"/>
      <c r="H242" s="318"/>
      <c r="I242" s="286" t="s">
        <v>332</v>
      </c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8"/>
      <c r="AS242" s="164"/>
      <c r="AT242" s="164"/>
      <c r="AU242" s="164"/>
    </row>
    <row r="243" spans="4:52" ht="14.1" customHeight="1" x14ac:dyDescent="0.2">
      <c r="D243" s="316"/>
      <c r="E243" s="317"/>
      <c r="F243" s="317"/>
      <c r="G243" s="317"/>
      <c r="H243" s="318"/>
      <c r="I243" s="307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  <c r="AA243" s="308"/>
      <c r="AB243" s="308"/>
      <c r="AC243" s="308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8"/>
      <c r="AN243" s="308"/>
      <c r="AO243" s="308"/>
      <c r="AP243" s="308"/>
      <c r="AQ243" s="308"/>
      <c r="AR243" s="309"/>
      <c r="AS243" s="165"/>
      <c r="AT243" s="165"/>
      <c r="AU243" s="165"/>
    </row>
    <row r="244" spans="4:52" ht="27.95" customHeight="1" x14ac:dyDescent="0.15">
      <c r="D244" s="316"/>
      <c r="E244" s="317"/>
      <c r="F244" s="317"/>
      <c r="G244" s="317"/>
      <c r="H244" s="318"/>
      <c r="I244" s="286" t="s">
        <v>404</v>
      </c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8"/>
      <c r="AS244" s="187"/>
      <c r="AT244" s="187"/>
      <c r="AU244" s="164"/>
    </row>
    <row r="245" spans="4:52" ht="14.1" customHeight="1" x14ac:dyDescent="0.15">
      <c r="D245" s="316"/>
      <c r="E245" s="317"/>
      <c r="F245" s="317"/>
      <c r="G245" s="317"/>
      <c r="H245" s="318"/>
      <c r="I245" s="325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326"/>
      <c r="AQ245" s="326"/>
      <c r="AR245" s="327"/>
      <c r="AS245" s="187"/>
      <c r="AT245" s="187"/>
      <c r="AU245" s="151"/>
    </row>
    <row r="246" spans="4:52" ht="14.1" customHeight="1" x14ac:dyDescent="0.15">
      <c r="D246" s="316"/>
      <c r="E246" s="317"/>
      <c r="F246" s="317"/>
      <c r="G246" s="317"/>
      <c r="H246" s="318"/>
      <c r="I246" s="328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329"/>
      <c r="AQ246" s="329"/>
      <c r="AR246" s="330"/>
      <c r="AS246" s="187"/>
      <c r="AT246" s="187"/>
      <c r="AU246" s="151"/>
    </row>
    <row r="247" spans="4:52" ht="14.1" customHeight="1" x14ac:dyDescent="0.15">
      <c r="D247" s="316"/>
      <c r="E247" s="317"/>
      <c r="F247" s="317"/>
      <c r="G247" s="317"/>
      <c r="H247" s="318"/>
      <c r="I247" s="328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/>
      <c r="U247" s="329"/>
      <c r="V247" s="329"/>
      <c r="W247" s="329"/>
      <c r="X247" s="329"/>
      <c r="Y247" s="329"/>
      <c r="Z247" s="329"/>
      <c r="AA247" s="329"/>
      <c r="AB247" s="329"/>
      <c r="AC247" s="329"/>
      <c r="AD247" s="329"/>
      <c r="AE247" s="329"/>
      <c r="AF247" s="329"/>
      <c r="AG247" s="329"/>
      <c r="AH247" s="329"/>
      <c r="AI247" s="329"/>
      <c r="AJ247" s="329"/>
      <c r="AK247" s="329"/>
      <c r="AL247" s="329"/>
      <c r="AM247" s="329"/>
      <c r="AN247" s="329"/>
      <c r="AO247" s="329"/>
      <c r="AP247" s="329"/>
      <c r="AQ247" s="329"/>
      <c r="AR247" s="330"/>
      <c r="AS247" s="187"/>
      <c r="AT247" s="187"/>
      <c r="AU247" s="151"/>
    </row>
    <row r="248" spans="4:52" ht="14.1" customHeight="1" x14ac:dyDescent="0.15">
      <c r="D248" s="316"/>
      <c r="E248" s="317"/>
      <c r="F248" s="317"/>
      <c r="G248" s="317"/>
      <c r="H248" s="318"/>
      <c r="I248" s="328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  <c r="AA248" s="329"/>
      <c r="AB248" s="329"/>
      <c r="AC248" s="329"/>
      <c r="AD248" s="329"/>
      <c r="AE248" s="329"/>
      <c r="AF248" s="329"/>
      <c r="AG248" s="329"/>
      <c r="AH248" s="329"/>
      <c r="AI248" s="329"/>
      <c r="AJ248" s="329"/>
      <c r="AK248" s="329"/>
      <c r="AL248" s="329"/>
      <c r="AM248" s="329"/>
      <c r="AN248" s="329"/>
      <c r="AO248" s="329"/>
      <c r="AP248" s="329"/>
      <c r="AQ248" s="329"/>
      <c r="AR248" s="330"/>
      <c r="AS248" s="187"/>
      <c r="AT248" s="187"/>
      <c r="AU248" s="151"/>
    </row>
    <row r="249" spans="4:52" ht="14.1" customHeight="1" x14ac:dyDescent="0.15">
      <c r="D249" s="316"/>
      <c r="E249" s="317"/>
      <c r="F249" s="317"/>
      <c r="G249" s="317"/>
      <c r="H249" s="318"/>
      <c r="I249" s="328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  <c r="AA249" s="329"/>
      <c r="AB249" s="329"/>
      <c r="AC249" s="329"/>
      <c r="AD249" s="329"/>
      <c r="AE249" s="329"/>
      <c r="AF249" s="329"/>
      <c r="AG249" s="329"/>
      <c r="AH249" s="329"/>
      <c r="AI249" s="329"/>
      <c r="AJ249" s="329"/>
      <c r="AK249" s="329"/>
      <c r="AL249" s="329"/>
      <c r="AM249" s="329"/>
      <c r="AN249" s="329"/>
      <c r="AO249" s="329"/>
      <c r="AP249" s="329"/>
      <c r="AQ249" s="329"/>
      <c r="AR249" s="330"/>
      <c r="AS249" s="187"/>
      <c r="AT249" s="187"/>
      <c r="AU249" s="151"/>
    </row>
    <row r="250" spans="4:52" ht="14.1" customHeight="1" x14ac:dyDescent="0.15">
      <c r="D250" s="316"/>
      <c r="E250" s="317"/>
      <c r="F250" s="317"/>
      <c r="G250" s="317"/>
      <c r="H250" s="318"/>
      <c r="I250" s="328"/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  <c r="AA250" s="329"/>
      <c r="AB250" s="329"/>
      <c r="AC250" s="329"/>
      <c r="AD250" s="329"/>
      <c r="AE250" s="329"/>
      <c r="AF250" s="329"/>
      <c r="AG250" s="329"/>
      <c r="AH250" s="329"/>
      <c r="AI250" s="329"/>
      <c r="AJ250" s="329"/>
      <c r="AK250" s="329"/>
      <c r="AL250" s="329"/>
      <c r="AM250" s="329"/>
      <c r="AN250" s="329"/>
      <c r="AO250" s="329"/>
      <c r="AP250" s="329"/>
      <c r="AQ250" s="329"/>
      <c r="AR250" s="330"/>
      <c r="AS250" s="187"/>
      <c r="AT250" s="187"/>
      <c r="AU250" s="151"/>
    </row>
    <row r="251" spans="4:52" ht="14.1" customHeight="1" x14ac:dyDescent="0.15">
      <c r="D251" s="316"/>
      <c r="E251" s="317"/>
      <c r="F251" s="317"/>
      <c r="G251" s="317"/>
      <c r="H251" s="318"/>
      <c r="I251" s="328"/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  <c r="AA251" s="329"/>
      <c r="AB251" s="329"/>
      <c r="AC251" s="329"/>
      <c r="AD251" s="329"/>
      <c r="AE251" s="329"/>
      <c r="AF251" s="329"/>
      <c r="AG251" s="329"/>
      <c r="AH251" s="329"/>
      <c r="AI251" s="329"/>
      <c r="AJ251" s="329"/>
      <c r="AK251" s="329"/>
      <c r="AL251" s="329"/>
      <c r="AM251" s="329"/>
      <c r="AN251" s="329"/>
      <c r="AO251" s="329"/>
      <c r="AP251" s="329"/>
      <c r="AQ251" s="329"/>
      <c r="AR251" s="330"/>
      <c r="AS251" s="187"/>
      <c r="AT251" s="187"/>
      <c r="AU251" s="151"/>
    </row>
    <row r="252" spans="4:52" ht="14.1" customHeight="1" x14ac:dyDescent="0.15">
      <c r="D252" s="316"/>
      <c r="E252" s="317"/>
      <c r="F252" s="317"/>
      <c r="G252" s="317"/>
      <c r="H252" s="318"/>
      <c r="I252" s="331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310"/>
      <c r="AD252" s="310"/>
      <c r="AE252" s="310"/>
      <c r="AF252" s="310"/>
      <c r="AG252" s="310"/>
      <c r="AH252" s="310"/>
      <c r="AI252" s="310"/>
      <c r="AJ252" s="310"/>
      <c r="AK252" s="310"/>
      <c r="AL252" s="310"/>
      <c r="AM252" s="310"/>
      <c r="AN252" s="310"/>
      <c r="AO252" s="310"/>
      <c r="AP252" s="310"/>
      <c r="AQ252" s="310"/>
      <c r="AR252" s="332"/>
      <c r="AS252" s="187" t="s">
        <v>327</v>
      </c>
      <c r="AT252" s="187" t="s">
        <v>323</v>
      </c>
      <c r="AU252" s="151"/>
      <c r="AV252" s="1">
        <f>LEN(I245)</f>
        <v>0</v>
      </c>
      <c r="AW252" s="1" t="s">
        <v>158</v>
      </c>
      <c r="AX252" s="2">
        <v>700</v>
      </c>
      <c r="AY252" s="1" t="s">
        <v>156</v>
      </c>
      <c r="AZ252" s="3" t="str">
        <f>IF(AV252&gt;AX252,"FIGYELEM! Tartsa be a megjelölt karakterszámot!","-")</f>
        <v>-</v>
      </c>
    </row>
    <row r="253" spans="4:52" ht="26.1" customHeight="1" x14ac:dyDescent="0.2">
      <c r="D253" s="316"/>
      <c r="E253" s="317"/>
      <c r="F253" s="317"/>
      <c r="G253" s="317"/>
      <c r="H253" s="318"/>
      <c r="I253" s="286" t="s">
        <v>398</v>
      </c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8"/>
      <c r="Y253" s="308"/>
      <c r="Z253" s="308"/>
      <c r="AA253" s="308"/>
      <c r="AB253" s="308"/>
      <c r="AC253" s="308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  <c r="AO253" s="308"/>
      <c r="AP253" s="308"/>
      <c r="AQ253" s="308"/>
      <c r="AR253" s="309"/>
      <c r="AS253" s="166">
        <f>IF(Y253=BN$54,1,0)</f>
        <v>0</v>
      </c>
      <c r="AT253" s="167"/>
      <c r="AU253" s="165"/>
      <c r="AZ253" s="3" t="str">
        <f>IF(Y253=BN$54,"FIGYELEM! Fejtse ki A részt vevő diákok tevékenységének bemutatása c. mezőben!","-")</f>
        <v>-</v>
      </c>
    </row>
    <row r="254" spans="4:52" ht="26.1" customHeight="1" x14ac:dyDescent="0.2">
      <c r="D254" s="316"/>
      <c r="E254" s="317"/>
      <c r="F254" s="317"/>
      <c r="G254" s="317"/>
      <c r="H254" s="318"/>
      <c r="I254" s="286" t="s">
        <v>251</v>
      </c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8"/>
      <c r="Y254" s="307"/>
      <c r="Z254" s="308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  <c r="AO254" s="308"/>
      <c r="AP254" s="308"/>
      <c r="AQ254" s="308"/>
      <c r="AR254" s="309"/>
      <c r="AS254" s="166">
        <f>IF(Y254=BM$55,1,0)</f>
        <v>0</v>
      </c>
      <c r="AT254" s="167"/>
      <c r="AU254" s="165"/>
      <c r="AZ254" s="3" t="str">
        <f>IF(Y254=BM$55,"FIGYELEM! Fejtse ki A részt vevő diákok tevékenységének bemutatása c. mezőben!","-")</f>
        <v>-</v>
      </c>
    </row>
    <row r="255" spans="4:52" ht="14.1" customHeight="1" x14ac:dyDescent="0.2">
      <c r="D255" s="313" t="s">
        <v>169</v>
      </c>
      <c r="E255" s="314"/>
      <c r="F255" s="314"/>
      <c r="G255" s="314"/>
      <c r="H255" s="315"/>
      <c r="I255" s="322" t="s">
        <v>331</v>
      </c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23"/>
      <c r="W255" s="323"/>
      <c r="X255" s="323"/>
      <c r="Y255" s="323"/>
      <c r="Z255" s="323"/>
      <c r="AA255" s="323"/>
      <c r="AB255" s="323"/>
      <c r="AC255" s="323"/>
      <c r="AD255" s="323"/>
      <c r="AE255" s="323"/>
      <c r="AF255" s="323"/>
      <c r="AG255" s="323"/>
      <c r="AH255" s="323"/>
      <c r="AI255" s="323"/>
      <c r="AJ255" s="323"/>
      <c r="AK255" s="323"/>
      <c r="AL255" s="323"/>
      <c r="AM255" s="323"/>
      <c r="AN255" s="323"/>
      <c r="AO255" s="323"/>
      <c r="AP255" s="323"/>
      <c r="AQ255" s="323"/>
      <c r="AR255" s="324"/>
      <c r="AS255" s="164"/>
      <c r="AT255" s="164"/>
      <c r="AU255" s="164"/>
    </row>
    <row r="256" spans="4:52" ht="14.1" customHeight="1" x14ac:dyDescent="0.2">
      <c r="D256" s="316"/>
      <c r="E256" s="317"/>
      <c r="F256" s="317"/>
      <c r="G256" s="317"/>
      <c r="H256" s="318"/>
      <c r="I256" s="307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  <c r="AO256" s="308"/>
      <c r="AP256" s="308"/>
      <c r="AQ256" s="308"/>
      <c r="AR256" s="309"/>
      <c r="AS256" s="165"/>
      <c r="AT256" s="165"/>
      <c r="AU256" s="165"/>
    </row>
    <row r="257" spans="4:52" ht="14.1" customHeight="1" x14ac:dyDescent="0.2">
      <c r="D257" s="316"/>
      <c r="E257" s="317"/>
      <c r="F257" s="317"/>
      <c r="G257" s="317"/>
      <c r="H257" s="318"/>
      <c r="I257" s="286" t="s">
        <v>332</v>
      </c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8"/>
      <c r="AS257" s="164"/>
      <c r="AT257" s="164"/>
      <c r="AU257" s="164"/>
    </row>
    <row r="258" spans="4:52" ht="14.1" customHeight="1" x14ac:dyDescent="0.2">
      <c r="D258" s="316"/>
      <c r="E258" s="317"/>
      <c r="F258" s="317"/>
      <c r="G258" s="317"/>
      <c r="H258" s="318"/>
      <c r="I258" s="307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  <c r="AO258" s="308"/>
      <c r="AP258" s="308"/>
      <c r="AQ258" s="308"/>
      <c r="AR258" s="309"/>
      <c r="AS258" s="165"/>
      <c r="AT258" s="165"/>
      <c r="AU258" s="165"/>
    </row>
    <row r="259" spans="4:52" ht="27.95" customHeight="1" x14ac:dyDescent="0.15">
      <c r="D259" s="316"/>
      <c r="E259" s="317"/>
      <c r="F259" s="317"/>
      <c r="G259" s="317"/>
      <c r="H259" s="318"/>
      <c r="I259" s="286" t="s">
        <v>404</v>
      </c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8"/>
      <c r="AS259" s="187"/>
      <c r="AT259" s="187"/>
      <c r="AU259" s="164"/>
    </row>
    <row r="260" spans="4:52" ht="14.1" customHeight="1" x14ac:dyDescent="0.15">
      <c r="D260" s="316"/>
      <c r="E260" s="317"/>
      <c r="F260" s="317"/>
      <c r="G260" s="317"/>
      <c r="H260" s="318"/>
      <c r="I260" s="325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  <c r="AD260" s="326"/>
      <c r="AE260" s="326"/>
      <c r="AF260" s="326"/>
      <c r="AG260" s="326"/>
      <c r="AH260" s="326"/>
      <c r="AI260" s="326"/>
      <c r="AJ260" s="326"/>
      <c r="AK260" s="326"/>
      <c r="AL260" s="326"/>
      <c r="AM260" s="326"/>
      <c r="AN260" s="326"/>
      <c r="AO260" s="326"/>
      <c r="AP260" s="326"/>
      <c r="AQ260" s="326"/>
      <c r="AR260" s="327"/>
      <c r="AS260" s="187"/>
      <c r="AT260" s="187"/>
      <c r="AU260" s="151"/>
    </row>
    <row r="261" spans="4:52" ht="14.1" customHeight="1" x14ac:dyDescent="0.15">
      <c r="D261" s="316"/>
      <c r="E261" s="317"/>
      <c r="F261" s="317"/>
      <c r="G261" s="317"/>
      <c r="H261" s="318"/>
      <c r="I261" s="328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29"/>
      <c r="U261" s="329"/>
      <c r="V261" s="329"/>
      <c r="W261" s="329"/>
      <c r="X261" s="329"/>
      <c r="Y261" s="329"/>
      <c r="Z261" s="329"/>
      <c r="AA261" s="329"/>
      <c r="AB261" s="329"/>
      <c r="AC261" s="329"/>
      <c r="AD261" s="329"/>
      <c r="AE261" s="329"/>
      <c r="AF261" s="329"/>
      <c r="AG261" s="329"/>
      <c r="AH261" s="329"/>
      <c r="AI261" s="329"/>
      <c r="AJ261" s="329"/>
      <c r="AK261" s="329"/>
      <c r="AL261" s="329"/>
      <c r="AM261" s="329"/>
      <c r="AN261" s="329"/>
      <c r="AO261" s="329"/>
      <c r="AP261" s="329"/>
      <c r="AQ261" s="329"/>
      <c r="AR261" s="330"/>
      <c r="AS261" s="187"/>
      <c r="AT261" s="187"/>
      <c r="AU261" s="151"/>
    </row>
    <row r="262" spans="4:52" ht="14.1" customHeight="1" x14ac:dyDescent="0.15">
      <c r="D262" s="316"/>
      <c r="E262" s="317"/>
      <c r="F262" s="317"/>
      <c r="G262" s="317"/>
      <c r="H262" s="318"/>
      <c r="I262" s="328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30"/>
      <c r="AS262" s="187"/>
      <c r="AT262" s="187"/>
      <c r="AU262" s="151"/>
    </row>
    <row r="263" spans="4:52" ht="14.1" customHeight="1" x14ac:dyDescent="0.15">
      <c r="D263" s="316"/>
      <c r="E263" s="317"/>
      <c r="F263" s="317"/>
      <c r="G263" s="317"/>
      <c r="H263" s="318"/>
      <c r="I263" s="328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29"/>
      <c r="W263" s="329"/>
      <c r="X263" s="329"/>
      <c r="Y263" s="329"/>
      <c r="Z263" s="329"/>
      <c r="AA263" s="329"/>
      <c r="AB263" s="329"/>
      <c r="AC263" s="329"/>
      <c r="AD263" s="329"/>
      <c r="AE263" s="329"/>
      <c r="AF263" s="329"/>
      <c r="AG263" s="329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30"/>
      <c r="AS263" s="187"/>
      <c r="AT263" s="187"/>
      <c r="AU263" s="151"/>
    </row>
    <row r="264" spans="4:52" ht="14.1" customHeight="1" x14ac:dyDescent="0.15">
      <c r="D264" s="316"/>
      <c r="E264" s="317"/>
      <c r="F264" s="317"/>
      <c r="G264" s="317"/>
      <c r="H264" s="318"/>
      <c r="I264" s="328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29"/>
      <c r="U264" s="329"/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29"/>
      <c r="AG264" s="329"/>
      <c r="AH264" s="329"/>
      <c r="AI264" s="329"/>
      <c r="AJ264" s="329"/>
      <c r="AK264" s="329"/>
      <c r="AL264" s="329"/>
      <c r="AM264" s="329"/>
      <c r="AN264" s="329"/>
      <c r="AO264" s="329"/>
      <c r="AP264" s="329"/>
      <c r="AQ264" s="329"/>
      <c r="AR264" s="330"/>
      <c r="AS264" s="187"/>
      <c r="AT264" s="187"/>
      <c r="AU264" s="151"/>
    </row>
    <row r="265" spans="4:52" ht="14.1" customHeight="1" x14ac:dyDescent="0.15">
      <c r="D265" s="316"/>
      <c r="E265" s="317"/>
      <c r="F265" s="317"/>
      <c r="G265" s="317"/>
      <c r="H265" s="318"/>
      <c r="I265" s="328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/>
      <c r="U265" s="329"/>
      <c r="V265" s="329"/>
      <c r="W265" s="329"/>
      <c r="X265" s="329"/>
      <c r="Y265" s="329"/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/>
      <c r="AN265" s="329"/>
      <c r="AO265" s="329"/>
      <c r="AP265" s="329"/>
      <c r="AQ265" s="329"/>
      <c r="AR265" s="330"/>
      <c r="AS265" s="187"/>
      <c r="AT265" s="187"/>
      <c r="AU265" s="151"/>
    </row>
    <row r="266" spans="4:52" ht="14.1" customHeight="1" x14ac:dyDescent="0.15">
      <c r="D266" s="316"/>
      <c r="E266" s="317"/>
      <c r="F266" s="317"/>
      <c r="G266" s="317"/>
      <c r="H266" s="318"/>
      <c r="I266" s="328"/>
      <c r="J266" s="329"/>
      <c r="K266" s="329"/>
      <c r="L266" s="329"/>
      <c r="M266" s="329"/>
      <c r="N266" s="329"/>
      <c r="O266" s="329"/>
      <c r="P266" s="329"/>
      <c r="Q266" s="329"/>
      <c r="R266" s="329"/>
      <c r="S266" s="329"/>
      <c r="T266" s="329"/>
      <c r="U266" s="329"/>
      <c r="V266" s="329"/>
      <c r="W266" s="329"/>
      <c r="X266" s="329"/>
      <c r="Y266" s="329"/>
      <c r="Z266" s="329"/>
      <c r="AA266" s="329"/>
      <c r="AB266" s="329"/>
      <c r="AC266" s="329"/>
      <c r="AD266" s="329"/>
      <c r="AE266" s="329"/>
      <c r="AF266" s="329"/>
      <c r="AG266" s="329"/>
      <c r="AH266" s="329"/>
      <c r="AI266" s="329"/>
      <c r="AJ266" s="329"/>
      <c r="AK266" s="329"/>
      <c r="AL266" s="329"/>
      <c r="AM266" s="329"/>
      <c r="AN266" s="329"/>
      <c r="AO266" s="329"/>
      <c r="AP266" s="329"/>
      <c r="AQ266" s="329"/>
      <c r="AR266" s="330"/>
      <c r="AS266" s="187"/>
      <c r="AT266" s="187"/>
      <c r="AU266" s="151"/>
    </row>
    <row r="267" spans="4:52" ht="14.1" customHeight="1" x14ac:dyDescent="0.15">
      <c r="D267" s="316"/>
      <c r="E267" s="317"/>
      <c r="F267" s="317"/>
      <c r="G267" s="317"/>
      <c r="H267" s="318"/>
      <c r="I267" s="331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310"/>
      <c r="AB267" s="310"/>
      <c r="AC267" s="310"/>
      <c r="AD267" s="310"/>
      <c r="AE267" s="310"/>
      <c r="AF267" s="310"/>
      <c r="AG267" s="310"/>
      <c r="AH267" s="310"/>
      <c r="AI267" s="310"/>
      <c r="AJ267" s="310"/>
      <c r="AK267" s="310"/>
      <c r="AL267" s="310"/>
      <c r="AM267" s="310"/>
      <c r="AN267" s="310"/>
      <c r="AO267" s="310"/>
      <c r="AP267" s="310"/>
      <c r="AQ267" s="310"/>
      <c r="AR267" s="332"/>
      <c r="AS267" s="187" t="s">
        <v>327</v>
      </c>
      <c r="AT267" s="187" t="s">
        <v>323</v>
      </c>
      <c r="AU267" s="151"/>
      <c r="AV267" s="1">
        <f>LEN(I260)</f>
        <v>0</v>
      </c>
      <c r="AW267" s="1" t="s">
        <v>158</v>
      </c>
      <c r="AX267" s="2">
        <v>700</v>
      </c>
      <c r="AY267" s="1" t="s">
        <v>156</v>
      </c>
      <c r="AZ267" s="3" t="str">
        <f>IF(AV267&gt;AX267,"FIGYELEM! Tartsa be a megjelölt karakterszámot!","-")</f>
        <v>-</v>
      </c>
    </row>
    <row r="268" spans="4:52" ht="26.1" customHeight="1" x14ac:dyDescent="0.2">
      <c r="D268" s="316"/>
      <c r="E268" s="317"/>
      <c r="F268" s="317"/>
      <c r="G268" s="317"/>
      <c r="H268" s="318"/>
      <c r="I268" s="286" t="s">
        <v>398</v>
      </c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9"/>
      <c r="AS268" s="166">
        <f>IF(Y268=BN$54,1,0)</f>
        <v>0</v>
      </c>
      <c r="AT268" s="167"/>
      <c r="AU268" s="165"/>
      <c r="AZ268" s="3" t="str">
        <f>IF(Y268=BN$54,"FIGYELEM! Fejtse ki A részt vevő diákok tevékenységének bemutatása c. mezőben!","-")</f>
        <v>-</v>
      </c>
    </row>
    <row r="269" spans="4:52" ht="26.1" customHeight="1" x14ac:dyDescent="0.2">
      <c r="D269" s="319"/>
      <c r="E269" s="320"/>
      <c r="F269" s="320"/>
      <c r="G269" s="320"/>
      <c r="H269" s="321"/>
      <c r="I269" s="286" t="s">
        <v>251</v>
      </c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8"/>
      <c r="Y269" s="307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9"/>
      <c r="AS269" s="166">
        <f>IF(Y269=BM$55,1,0)</f>
        <v>0</v>
      </c>
      <c r="AT269" s="167"/>
      <c r="AU269" s="165"/>
      <c r="AZ269" s="3" t="str">
        <f>IF(Y269=BM$55,"FIGYELEM! Fejtse ki A részt vevő diákok tevékenységének bemutatása c. mezőben!","-")</f>
        <v>-</v>
      </c>
    </row>
    <row r="270" spans="4:52" ht="27.95" customHeight="1" x14ac:dyDescent="0.2">
      <c r="D270" s="334" t="s">
        <v>82</v>
      </c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4"/>
      <c r="S270" s="334"/>
      <c r="T270" s="334"/>
      <c r="U270" s="334"/>
      <c r="V270" s="334"/>
      <c r="W270" s="334"/>
      <c r="X270" s="334"/>
      <c r="Y270" s="334"/>
      <c r="Z270" s="334"/>
      <c r="AA270" s="334"/>
      <c r="AB270" s="334"/>
      <c r="AC270" s="334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334"/>
      <c r="AQ270" s="334"/>
      <c r="AR270" s="334"/>
      <c r="AS270" s="163"/>
      <c r="AT270" s="163"/>
      <c r="AU270" s="163"/>
    </row>
    <row r="271" spans="4:52" ht="14.1" customHeight="1" x14ac:dyDescent="0.2">
      <c r="D271" s="296" t="s">
        <v>170</v>
      </c>
      <c r="E271" s="297"/>
      <c r="F271" s="297"/>
      <c r="G271" s="297"/>
      <c r="H271" s="298"/>
      <c r="I271" s="322" t="s">
        <v>331</v>
      </c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3"/>
      <c r="AK271" s="323"/>
      <c r="AL271" s="323"/>
      <c r="AM271" s="323"/>
      <c r="AN271" s="323"/>
      <c r="AO271" s="323"/>
      <c r="AP271" s="323"/>
      <c r="AQ271" s="323"/>
      <c r="AR271" s="324"/>
      <c r="AS271" s="164"/>
      <c r="AT271" s="164"/>
      <c r="AU271" s="164"/>
    </row>
    <row r="272" spans="4:52" ht="14.1" customHeight="1" x14ac:dyDescent="0.2">
      <c r="D272" s="333"/>
      <c r="E272" s="333"/>
      <c r="F272" s="333"/>
      <c r="G272" s="333"/>
      <c r="H272" s="333"/>
      <c r="I272" s="307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  <c r="AP272" s="308"/>
      <c r="AQ272" s="308"/>
      <c r="AR272" s="309"/>
      <c r="AS272" s="165"/>
      <c r="AT272" s="165"/>
      <c r="AU272" s="165"/>
    </row>
    <row r="273" spans="4:52" ht="14.1" customHeight="1" x14ac:dyDescent="0.2">
      <c r="D273" s="333"/>
      <c r="E273" s="333"/>
      <c r="F273" s="333"/>
      <c r="G273" s="333"/>
      <c r="H273" s="333"/>
      <c r="I273" s="286" t="s">
        <v>332</v>
      </c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8"/>
      <c r="AS273" s="164"/>
      <c r="AT273" s="164"/>
      <c r="AU273" s="164"/>
    </row>
    <row r="274" spans="4:52" ht="14.1" customHeight="1" x14ac:dyDescent="0.2">
      <c r="D274" s="333"/>
      <c r="E274" s="333"/>
      <c r="F274" s="333"/>
      <c r="G274" s="333"/>
      <c r="H274" s="333"/>
      <c r="I274" s="307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  <c r="AP274" s="308"/>
      <c r="AQ274" s="308"/>
      <c r="AR274" s="309"/>
      <c r="AS274" s="165"/>
      <c r="AT274" s="165"/>
      <c r="AU274" s="165"/>
    </row>
    <row r="275" spans="4:52" ht="27.95" customHeight="1" x14ac:dyDescent="0.15">
      <c r="D275" s="295" t="s">
        <v>167</v>
      </c>
      <c r="E275" s="295"/>
      <c r="F275" s="295"/>
      <c r="G275" s="295"/>
      <c r="H275" s="295"/>
      <c r="I275" s="286" t="s">
        <v>404</v>
      </c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7"/>
      <c r="AP275" s="287"/>
      <c r="AQ275" s="287"/>
      <c r="AR275" s="288"/>
      <c r="AS275" s="187"/>
      <c r="AT275" s="187"/>
      <c r="AU275" s="164"/>
    </row>
    <row r="276" spans="4:52" ht="14.1" customHeight="1" x14ac:dyDescent="0.15">
      <c r="D276" s="295"/>
      <c r="E276" s="295"/>
      <c r="F276" s="295"/>
      <c r="G276" s="295"/>
      <c r="H276" s="295"/>
      <c r="I276" s="325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6"/>
      <c r="AR276" s="327"/>
      <c r="AS276" s="187"/>
      <c r="AT276" s="187"/>
      <c r="AU276" s="151"/>
    </row>
    <row r="277" spans="4:52" ht="14.1" customHeight="1" x14ac:dyDescent="0.15">
      <c r="D277" s="295"/>
      <c r="E277" s="295"/>
      <c r="F277" s="295"/>
      <c r="G277" s="295"/>
      <c r="H277" s="295"/>
      <c r="I277" s="328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29"/>
      <c r="U277" s="329"/>
      <c r="V277" s="329"/>
      <c r="W277" s="329"/>
      <c r="X277" s="329"/>
      <c r="Y277" s="329"/>
      <c r="Z277" s="329"/>
      <c r="AA277" s="329"/>
      <c r="AB277" s="329"/>
      <c r="AC277" s="329"/>
      <c r="AD277" s="329"/>
      <c r="AE277" s="329"/>
      <c r="AF277" s="329"/>
      <c r="AG277" s="329"/>
      <c r="AH277" s="329"/>
      <c r="AI277" s="329"/>
      <c r="AJ277" s="329"/>
      <c r="AK277" s="329"/>
      <c r="AL277" s="329"/>
      <c r="AM277" s="329"/>
      <c r="AN277" s="329"/>
      <c r="AO277" s="329"/>
      <c r="AP277" s="329"/>
      <c r="AQ277" s="329"/>
      <c r="AR277" s="330"/>
      <c r="AS277" s="187"/>
      <c r="AT277" s="187"/>
      <c r="AU277" s="151"/>
    </row>
    <row r="278" spans="4:52" ht="14.1" customHeight="1" x14ac:dyDescent="0.15">
      <c r="D278" s="295"/>
      <c r="E278" s="295"/>
      <c r="F278" s="295"/>
      <c r="G278" s="295"/>
      <c r="H278" s="295"/>
      <c r="I278" s="328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  <c r="AA278" s="329"/>
      <c r="AB278" s="329"/>
      <c r="AC278" s="329"/>
      <c r="AD278" s="329"/>
      <c r="AE278" s="329"/>
      <c r="AF278" s="329"/>
      <c r="AG278" s="329"/>
      <c r="AH278" s="329"/>
      <c r="AI278" s="329"/>
      <c r="AJ278" s="329"/>
      <c r="AK278" s="329"/>
      <c r="AL278" s="329"/>
      <c r="AM278" s="329"/>
      <c r="AN278" s="329"/>
      <c r="AO278" s="329"/>
      <c r="AP278" s="329"/>
      <c r="AQ278" s="329"/>
      <c r="AR278" s="330"/>
      <c r="AS278" s="187"/>
      <c r="AT278" s="187"/>
      <c r="AU278" s="151"/>
    </row>
    <row r="279" spans="4:52" ht="14.1" customHeight="1" x14ac:dyDescent="0.15">
      <c r="D279" s="295"/>
      <c r="E279" s="295"/>
      <c r="F279" s="295"/>
      <c r="G279" s="295"/>
      <c r="H279" s="295"/>
      <c r="I279" s="328"/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329"/>
      <c r="U279" s="329"/>
      <c r="V279" s="329"/>
      <c r="W279" s="329"/>
      <c r="X279" s="329"/>
      <c r="Y279" s="329"/>
      <c r="Z279" s="329"/>
      <c r="AA279" s="329"/>
      <c r="AB279" s="329"/>
      <c r="AC279" s="329"/>
      <c r="AD279" s="329"/>
      <c r="AE279" s="329"/>
      <c r="AF279" s="329"/>
      <c r="AG279" s="329"/>
      <c r="AH279" s="329"/>
      <c r="AI279" s="329"/>
      <c r="AJ279" s="329"/>
      <c r="AK279" s="329"/>
      <c r="AL279" s="329"/>
      <c r="AM279" s="329"/>
      <c r="AN279" s="329"/>
      <c r="AO279" s="329"/>
      <c r="AP279" s="329"/>
      <c r="AQ279" s="329"/>
      <c r="AR279" s="330"/>
      <c r="AS279" s="187"/>
      <c r="AT279" s="187"/>
      <c r="AU279" s="151"/>
    </row>
    <row r="280" spans="4:52" ht="14.1" customHeight="1" x14ac:dyDescent="0.15">
      <c r="D280" s="295"/>
      <c r="E280" s="295"/>
      <c r="F280" s="295"/>
      <c r="G280" s="295"/>
      <c r="H280" s="295"/>
      <c r="I280" s="328"/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329"/>
      <c r="U280" s="329"/>
      <c r="V280" s="329"/>
      <c r="W280" s="329"/>
      <c r="X280" s="329"/>
      <c r="Y280" s="329"/>
      <c r="Z280" s="329"/>
      <c r="AA280" s="329"/>
      <c r="AB280" s="329"/>
      <c r="AC280" s="329"/>
      <c r="AD280" s="329"/>
      <c r="AE280" s="329"/>
      <c r="AF280" s="329"/>
      <c r="AG280" s="329"/>
      <c r="AH280" s="329"/>
      <c r="AI280" s="329"/>
      <c r="AJ280" s="329"/>
      <c r="AK280" s="329"/>
      <c r="AL280" s="329"/>
      <c r="AM280" s="329"/>
      <c r="AN280" s="329"/>
      <c r="AO280" s="329"/>
      <c r="AP280" s="329"/>
      <c r="AQ280" s="329"/>
      <c r="AR280" s="330"/>
      <c r="AS280" s="187"/>
      <c r="AT280" s="187"/>
      <c r="AU280" s="151"/>
    </row>
    <row r="281" spans="4:52" ht="14.1" customHeight="1" x14ac:dyDescent="0.15">
      <c r="D281" s="295"/>
      <c r="E281" s="295"/>
      <c r="F281" s="295"/>
      <c r="G281" s="295"/>
      <c r="H281" s="295"/>
      <c r="I281" s="328"/>
      <c r="J281" s="329"/>
      <c r="K281" s="329"/>
      <c r="L281" s="329"/>
      <c r="M281" s="329"/>
      <c r="N281" s="329"/>
      <c r="O281" s="329"/>
      <c r="P281" s="329"/>
      <c r="Q281" s="329"/>
      <c r="R281" s="329"/>
      <c r="S281" s="329"/>
      <c r="T281" s="329"/>
      <c r="U281" s="329"/>
      <c r="V281" s="329"/>
      <c r="W281" s="329"/>
      <c r="X281" s="329"/>
      <c r="Y281" s="329"/>
      <c r="Z281" s="329"/>
      <c r="AA281" s="329"/>
      <c r="AB281" s="329"/>
      <c r="AC281" s="329"/>
      <c r="AD281" s="329"/>
      <c r="AE281" s="329"/>
      <c r="AF281" s="329"/>
      <c r="AG281" s="329"/>
      <c r="AH281" s="329"/>
      <c r="AI281" s="329"/>
      <c r="AJ281" s="329"/>
      <c r="AK281" s="329"/>
      <c r="AL281" s="329"/>
      <c r="AM281" s="329"/>
      <c r="AN281" s="329"/>
      <c r="AO281" s="329"/>
      <c r="AP281" s="329"/>
      <c r="AQ281" s="329"/>
      <c r="AR281" s="330"/>
      <c r="AS281" s="187"/>
      <c r="AT281" s="187"/>
      <c r="AU281" s="151"/>
    </row>
    <row r="282" spans="4:52" ht="14.1" customHeight="1" x14ac:dyDescent="0.15">
      <c r="D282" s="295"/>
      <c r="E282" s="295"/>
      <c r="F282" s="295"/>
      <c r="G282" s="295"/>
      <c r="H282" s="295"/>
      <c r="I282" s="328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29"/>
      <c r="AA282" s="329"/>
      <c r="AB282" s="329"/>
      <c r="AC282" s="329"/>
      <c r="AD282" s="329"/>
      <c r="AE282" s="329"/>
      <c r="AF282" s="329"/>
      <c r="AG282" s="329"/>
      <c r="AH282" s="329"/>
      <c r="AI282" s="329"/>
      <c r="AJ282" s="329"/>
      <c r="AK282" s="329"/>
      <c r="AL282" s="329"/>
      <c r="AM282" s="329"/>
      <c r="AN282" s="329"/>
      <c r="AO282" s="329"/>
      <c r="AP282" s="329"/>
      <c r="AQ282" s="329"/>
      <c r="AR282" s="330"/>
      <c r="AS282" s="187"/>
      <c r="AT282" s="187"/>
      <c r="AU282" s="151"/>
    </row>
    <row r="283" spans="4:52" ht="14.1" customHeight="1" x14ac:dyDescent="0.15">
      <c r="D283" s="295"/>
      <c r="E283" s="295"/>
      <c r="F283" s="295"/>
      <c r="G283" s="295"/>
      <c r="H283" s="295"/>
      <c r="I283" s="331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0"/>
      <c r="AA283" s="310"/>
      <c r="AB283" s="310"/>
      <c r="AC283" s="310"/>
      <c r="AD283" s="310"/>
      <c r="AE283" s="310"/>
      <c r="AF283" s="310"/>
      <c r="AG283" s="310"/>
      <c r="AH283" s="310"/>
      <c r="AI283" s="310"/>
      <c r="AJ283" s="310"/>
      <c r="AK283" s="310"/>
      <c r="AL283" s="310"/>
      <c r="AM283" s="310"/>
      <c r="AN283" s="310"/>
      <c r="AO283" s="310"/>
      <c r="AP283" s="310"/>
      <c r="AQ283" s="310"/>
      <c r="AR283" s="332"/>
      <c r="AS283" s="187" t="s">
        <v>327</v>
      </c>
      <c r="AT283" s="187" t="s">
        <v>323</v>
      </c>
      <c r="AU283" s="151"/>
      <c r="AV283" s="1">
        <f>LEN(I276)</f>
        <v>0</v>
      </c>
      <c r="AW283" s="1" t="s">
        <v>158</v>
      </c>
      <c r="AX283" s="2">
        <v>700</v>
      </c>
      <c r="AY283" s="1" t="s">
        <v>156</v>
      </c>
      <c r="AZ283" s="3" t="str">
        <f>IF(AV283&gt;AX283,"FIGYELEM! Tartsa be a megjelölt karakterszámot!","-")</f>
        <v>-</v>
      </c>
    </row>
    <row r="284" spans="4:52" ht="26.1" customHeight="1" x14ac:dyDescent="0.2">
      <c r="D284" s="295"/>
      <c r="E284" s="295"/>
      <c r="F284" s="295"/>
      <c r="G284" s="295"/>
      <c r="H284" s="295"/>
      <c r="I284" s="286" t="s">
        <v>398</v>
      </c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8"/>
      <c r="Y284" s="308"/>
      <c r="Z284" s="308"/>
      <c r="AA284" s="308"/>
      <c r="AB284" s="308"/>
      <c r="AC284" s="308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8"/>
      <c r="AN284" s="308"/>
      <c r="AO284" s="308"/>
      <c r="AP284" s="308"/>
      <c r="AQ284" s="308"/>
      <c r="AR284" s="309"/>
      <c r="AS284" s="166">
        <f>IF(Y284=BN$54,1,0)</f>
        <v>0</v>
      </c>
      <c r="AT284" s="167"/>
      <c r="AU284" s="165"/>
      <c r="AZ284" s="3" t="str">
        <f>IF(Y284=BN$54,"FIGYELEM! Fejtse ki A részt vevő diákok tevékenységének bemutatása c. mezőben!","-")</f>
        <v>-</v>
      </c>
    </row>
    <row r="285" spans="4:52" ht="26.1" customHeight="1" x14ac:dyDescent="0.2">
      <c r="D285" s="295"/>
      <c r="E285" s="295"/>
      <c r="F285" s="295"/>
      <c r="G285" s="295"/>
      <c r="H285" s="295"/>
      <c r="I285" s="286" t="s">
        <v>251</v>
      </c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8"/>
      <c r="Y285" s="307"/>
      <c r="Z285" s="308"/>
      <c r="AA285" s="308"/>
      <c r="AB285" s="308"/>
      <c r="AC285" s="308"/>
      <c r="AD285" s="308"/>
      <c r="AE285" s="308"/>
      <c r="AF285" s="308"/>
      <c r="AG285" s="308"/>
      <c r="AH285" s="308"/>
      <c r="AI285" s="308"/>
      <c r="AJ285" s="308"/>
      <c r="AK285" s="308"/>
      <c r="AL285" s="308"/>
      <c r="AM285" s="308"/>
      <c r="AN285" s="308"/>
      <c r="AO285" s="308"/>
      <c r="AP285" s="308"/>
      <c r="AQ285" s="308"/>
      <c r="AR285" s="309"/>
      <c r="AS285" s="166">
        <f>IF(Y285=BM$55,1,0)</f>
        <v>0</v>
      </c>
      <c r="AT285" s="167"/>
      <c r="AU285" s="165"/>
      <c r="AZ285" s="3" t="str">
        <f>IF(Y285=BM$55,"FIGYELEM! Fejtse ki A részt vevő diákok tevékenységének bemutatása c. mezőben!","-")</f>
        <v>-</v>
      </c>
    </row>
    <row r="286" spans="4:52" ht="14.1" customHeight="1" x14ac:dyDescent="0.2">
      <c r="D286" s="313" t="s">
        <v>168</v>
      </c>
      <c r="E286" s="314"/>
      <c r="F286" s="314"/>
      <c r="G286" s="314"/>
      <c r="H286" s="315"/>
      <c r="I286" s="322" t="s">
        <v>331</v>
      </c>
      <c r="J286" s="323"/>
      <c r="K286" s="323"/>
      <c r="L286" s="323"/>
      <c r="M286" s="323"/>
      <c r="N286" s="323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  <c r="Y286" s="323"/>
      <c r="Z286" s="323"/>
      <c r="AA286" s="323"/>
      <c r="AB286" s="323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4"/>
      <c r="AS286" s="164"/>
      <c r="AT286" s="164"/>
      <c r="AU286" s="164"/>
    </row>
    <row r="287" spans="4:52" ht="14.1" customHeight="1" x14ac:dyDescent="0.2">
      <c r="D287" s="316"/>
      <c r="E287" s="317"/>
      <c r="F287" s="317"/>
      <c r="G287" s="317"/>
      <c r="H287" s="318"/>
      <c r="I287" s="307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  <c r="AA287" s="308"/>
      <c r="AB287" s="308"/>
      <c r="AC287" s="308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8"/>
      <c r="AN287" s="308"/>
      <c r="AO287" s="308"/>
      <c r="AP287" s="308"/>
      <c r="AQ287" s="308"/>
      <c r="AR287" s="309"/>
      <c r="AS287" s="165"/>
      <c r="AT287" s="165"/>
      <c r="AU287" s="165"/>
    </row>
    <row r="288" spans="4:52" ht="14.1" customHeight="1" x14ac:dyDescent="0.2">
      <c r="D288" s="316"/>
      <c r="E288" s="317"/>
      <c r="F288" s="317"/>
      <c r="G288" s="317"/>
      <c r="H288" s="318"/>
      <c r="I288" s="286" t="s">
        <v>332</v>
      </c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  <c r="AD288" s="287"/>
      <c r="AE288" s="287"/>
      <c r="AF288" s="287"/>
      <c r="AG288" s="287"/>
      <c r="AH288" s="287"/>
      <c r="AI288" s="287"/>
      <c r="AJ288" s="287"/>
      <c r="AK288" s="287"/>
      <c r="AL288" s="287"/>
      <c r="AM288" s="287"/>
      <c r="AN288" s="287"/>
      <c r="AO288" s="287"/>
      <c r="AP288" s="287"/>
      <c r="AQ288" s="287"/>
      <c r="AR288" s="288"/>
      <c r="AS288" s="164"/>
      <c r="AT288" s="164"/>
      <c r="AU288" s="164"/>
    </row>
    <row r="289" spans="4:52" ht="14.1" customHeight="1" x14ac:dyDescent="0.2">
      <c r="D289" s="316"/>
      <c r="E289" s="317"/>
      <c r="F289" s="317"/>
      <c r="G289" s="317"/>
      <c r="H289" s="318"/>
      <c r="I289" s="307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  <c r="AA289" s="308"/>
      <c r="AB289" s="308"/>
      <c r="AC289" s="308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8"/>
      <c r="AN289" s="308"/>
      <c r="AO289" s="308"/>
      <c r="AP289" s="308"/>
      <c r="AQ289" s="308"/>
      <c r="AR289" s="309"/>
      <c r="AS289" s="165"/>
      <c r="AT289" s="165"/>
      <c r="AU289" s="165"/>
    </row>
    <row r="290" spans="4:52" ht="27.95" customHeight="1" x14ac:dyDescent="0.15">
      <c r="D290" s="316"/>
      <c r="E290" s="317"/>
      <c r="F290" s="317"/>
      <c r="G290" s="317"/>
      <c r="H290" s="318"/>
      <c r="I290" s="286" t="s">
        <v>404</v>
      </c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  <c r="AD290" s="287"/>
      <c r="AE290" s="287"/>
      <c r="AF290" s="287"/>
      <c r="AG290" s="287"/>
      <c r="AH290" s="287"/>
      <c r="AI290" s="287"/>
      <c r="AJ290" s="287"/>
      <c r="AK290" s="287"/>
      <c r="AL290" s="287"/>
      <c r="AM290" s="287"/>
      <c r="AN290" s="287"/>
      <c r="AO290" s="287"/>
      <c r="AP290" s="287"/>
      <c r="AQ290" s="287"/>
      <c r="AR290" s="288"/>
      <c r="AS290" s="187"/>
      <c r="AT290" s="187"/>
      <c r="AU290" s="164"/>
    </row>
    <row r="291" spans="4:52" ht="14.1" customHeight="1" x14ac:dyDescent="0.15">
      <c r="D291" s="316"/>
      <c r="E291" s="317"/>
      <c r="F291" s="317"/>
      <c r="G291" s="317"/>
      <c r="H291" s="318"/>
      <c r="I291" s="325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6"/>
      <c r="AA291" s="326"/>
      <c r="AB291" s="326"/>
      <c r="AC291" s="326"/>
      <c r="AD291" s="326"/>
      <c r="AE291" s="326"/>
      <c r="AF291" s="326"/>
      <c r="AG291" s="326"/>
      <c r="AH291" s="326"/>
      <c r="AI291" s="326"/>
      <c r="AJ291" s="326"/>
      <c r="AK291" s="326"/>
      <c r="AL291" s="326"/>
      <c r="AM291" s="326"/>
      <c r="AN291" s="326"/>
      <c r="AO291" s="326"/>
      <c r="AP291" s="326"/>
      <c r="AQ291" s="326"/>
      <c r="AR291" s="327"/>
      <c r="AS291" s="187"/>
      <c r="AT291" s="187"/>
      <c r="AU291" s="151"/>
    </row>
    <row r="292" spans="4:52" ht="14.1" customHeight="1" x14ac:dyDescent="0.15">
      <c r="D292" s="316"/>
      <c r="E292" s="317"/>
      <c r="F292" s="317"/>
      <c r="G292" s="317"/>
      <c r="H292" s="318"/>
      <c r="I292" s="328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30"/>
      <c r="AS292" s="187"/>
      <c r="AT292" s="187"/>
      <c r="AU292" s="151"/>
    </row>
    <row r="293" spans="4:52" ht="14.1" customHeight="1" x14ac:dyDescent="0.15">
      <c r="D293" s="316"/>
      <c r="E293" s="317"/>
      <c r="F293" s="317"/>
      <c r="G293" s="317"/>
      <c r="H293" s="318"/>
      <c r="I293" s="328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329"/>
      <c r="AG293" s="329"/>
      <c r="AH293" s="329"/>
      <c r="AI293" s="329"/>
      <c r="AJ293" s="329"/>
      <c r="AK293" s="329"/>
      <c r="AL293" s="329"/>
      <c r="AM293" s="329"/>
      <c r="AN293" s="329"/>
      <c r="AO293" s="329"/>
      <c r="AP293" s="329"/>
      <c r="AQ293" s="329"/>
      <c r="AR293" s="330"/>
      <c r="AS293" s="187"/>
      <c r="AT293" s="187"/>
      <c r="AU293" s="151"/>
    </row>
    <row r="294" spans="4:52" ht="14.1" customHeight="1" x14ac:dyDescent="0.15">
      <c r="D294" s="316"/>
      <c r="E294" s="317"/>
      <c r="F294" s="317"/>
      <c r="G294" s="317"/>
      <c r="H294" s="318"/>
      <c r="I294" s="328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329"/>
      <c r="AG294" s="329"/>
      <c r="AH294" s="329"/>
      <c r="AI294" s="329"/>
      <c r="AJ294" s="329"/>
      <c r="AK294" s="329"/>
      <c r="AL294" s="329"/>
      <c r="AM294" s="329"/>
      <c r="AN294" s="329"/>
      <c r="AO294" s="329"/>
      <c r="AP294" s="329"/>
      <c r="AQ294" s="329"/>
      <c r="AR294" s="330"/>
      <c r="AS294" s="187"/>
      <c r="AT294" s="187"/>
      <c r="AU294" s="151"/>
    </row>
    <row r="295" spans="4:52" ht="14.1" customHeight="1" x14ac:dyDescent="0.15">
      <c r="D295" s="316"/>
      <c r="E295" s="317"/>
      <c r="F295" s="317"/>
      <c r="G295" s="317"/>
      <c r="H295" s="318"/>
      <c r="I295" s="328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  <c r="AE295" s="329"/>
      <c r="AF295" s="329"/>
      <c r="AG295" s="329"/>
      <c r="AH295" s="329"/>
      <c r="AI295" s="329"/>
      <c r="AJ295" s="329"/>
      <c r="AK295" s="329"/>
      <c r="AL295" s="329"/>
      <c r="AM295" s="329"/>
      <c r="AN295" s="329"/>
      <c r="AO295" s="329"/>
      <c r="AP295" s="329"/>
      <c r="AQ295" s="329"/>
      <c r="AR295" s="330"/>
      <c r="AS295" s="187"/>
      <c r="AT295" s="187"/>
      <c r="AU295" s="151"/>
    </row>
    <row r="296" spans="4:52" ht="14.1" customHeight="1" x14ac:dyDescent="0.15">
      <c r="D296" s="316"/>
      <c r="E296" s="317"/>
      <c r="F296" s="317"/>
      <c r="G296" s="317"/>
      <c r="H296" s="318"/>
      <c r="I296" s="328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  <c r="AE296" s="329"/>
      <c r="AF296" s="329"/>
      <c r="AG296" s="329"/>
      <c r="AH296" s="329"/>
      <c r="AI296" s="329"/>
      <c r="AJ296" s="329"/>
      <c r="AK296" s="329"/>
      <c r="AL296" s="329"/>
      <c r="AM296" s="329"/>
      <c r="AN296" s="329"/>
      <c r="AO296" s="329"/>
      <c r="AP296" s="329"/>
      <c r="AQ296" s="329"/>
      <c r="AR296" s="330"/>
      <c r="AS296" s="187"/>
      <c r="AT296" s="187"/>
      <c r="AU296" s="151"/>
    </row>
    <row r="297" spans="4:52" ht="14.1" customHeight="1" x14ac:dyDescent="0.15">
      <c r="D297" s="316"/>
      <c r="E297" s="317"/>
      <c r="F297" s="317"/>
      <c r="G297" s="317"/>
      <c r="H297" s="318"/>
      <c r="I297" s="328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  <c r="X297" s="329"/>
      <c r="Y297" s="329"/>
      <c r="Z297" s="329"/>
      <c r="AA297" s="329"/>
      <c r="AB297" s="329"/>
      <c r="AC297" s="329"/>
      <c r="AD297" s="329"/>
      <c r="AE297" s="329"/>
      <c r="AF297" s="329"/>
      <c r="AG297" s="329"/>
      <c r="AH297" s="329"/>
      <c r="AI297" s="329"/>
      <c r="AJ297" s="329"/>
      <c r="AK297" s="329"/>
      <c r="AL297" s="329"/>
      <c r="AM297" s="329"/>
      <c r="AN297" s="329"/>
      <c r="AO297" s="329"/>
      <c r="AP297" s="329"/>
      <c r="AQ297" s="329"/>
      <c r="AR297" s="330"/>
      <c r="AS297" s="187"/>
      <c r="AT297" s="187"/>
      <c r="AU297" s="151"/>
    </row>
    <row r="298" spans="4:52" ht="14.1" customHeight="1" x14ac:dyDescent="0.15">
      <c r="D298" s="316"/>
      <c r="E298" s="317"/>
      <c r="F298" s="317"/>
      <c r="G298" s="317"/>
      <c r="H298" s="318"/>
      <c r="I298" s="331"/>
      <c r="J298" s="310"/>
      <c r="K298" s="310"/>
      <c r="L298" s="310"/>
      <c r="M298" s="310"/>
      <c r="N298" s="310"/>
      <c r="O298" s="310"/>
      <c r="P298" s="310"/>
      <c r="Q298" s="310"/>
      <c r="R298" s="310"/>
      <c r="S298" s="310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10"/>
      <c r="AF298" s="310"/>
      <c r="AG298" s="310"/>
      <c r="AH298" s="310"/>
      <c r="AI298" s="310"/>
      <c r="AJ298" s="310"/>
      <c r="AK298" s="310"/>
      <c r="AL298" s="310"/>
      <c r="AM298" s="310"/>
      <c r="AN298" s="310"/>
      <c r="AO298" s="310"/>
      <c r="AP298" s="310"/>
      <c r="AQ298" s="310"/>
      <c r="AR298" s="332"/>
      <c r="AS298" s="187" t="s">
        <v>327</v>
      </c>
      <c r="AT298" s="187" t="s">
        <v>323</v>
      </c>
      <c r="AU298" s="151"/>
      <c r="AV298" s="1">
        <f>LEN(I291)</f>
        <v>0</v>
      </c>
      <c r="AW298" s="1" t="s">
        <v>158</v>
      </c>
      <c r="AX298" s="2">
        <v>700</v>
      </c>
      <c r="AY298" s="1" t="s">
        <v>156</v>
      </c>
      <c r="AZ298" s="3" t="str">
        <f>IF(AV298&gt;AX298,"FIGYELEM! Tartsa be a megjelölt karakterszámot!","-")</f>
        <v>-</v>
      </c>
    </row>
    <row r="299" spans="4:52" ht="26.1" customHeight="1" x14ac:dyDescent="0.2">
      <c r="D299" s="316"/>
      <c r="E299" s="317"/>
      <c r="F299" s="317"/>
      <c r="G299" s="317"/>
      <c r="H299" s="318"/>
      <c r="I299" s="286" t="s">
        <v>398</v>
      </c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  <c r="AP299" s="308"/>
      <c r="AQ299" s="308"/>
      <c r="AR299" s="309"/>
      <c r="AS299" s="166">
        <f>IF(Y299=BN$54,1,0)</f>
        <v>0</v>
      </c>
      <c r="AT299" s="167"/>
      <c r="AU299" s="165"/>
      <c r="AZ299" s="3" t="str">
        <f>IF(Y299=BN$54,"FIGYELEM! Fejtse ki A részt vevő diákok tevékenységének bemutatása c. mezőben!","-")</f>
        <v>-</v>
      </c>
    </row>
    <row r="300" spans="4:52" ht="26.1" customHeight="1" x14ac:dyDescent="0.2">
      <c r="D300" s="316"/>
      <c r="E300" s="317"/>
      <c r="F300" s="317"/>
      <c r="G300" s="317"/>
      <c r="H300" s="318"/>
      <c r="I300" s="286" t="s">
        <v>251</v>
      </c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8"/>
      <c r="Y300" s="307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  <c r="AP300" s="308"/>
      <c r="AQ300" s="308"/>
      <c r="AR300" s="309"/>
      <c r="AS300" s="166">
        <f>IF(Y300=BM$55,1,0)</f>
        <v>0</v>
      </c>
      <c r="AT300" s="167"/>
      <c r="AU300" s="165"/>
      <c r="AZ300" s="3" t="str">
        <f>IF(Y300=BM$55,"FIGYELEM! Fejtse ki A részt vevő diákok tevékenységének bemutatása c. mezőben!","-")</f>
        <v>-</v>
      </c>
    </row>
    <row r="301" spans="4:52" ht="14.1" customHeight="1" x14ac:dyDescent="0.2">
      <c r="D301" s="313" t="s">
        <v>169</v>
      </c>
      <c r="E301" s="314"/>
      <c r="F301" s="314"/>
      <c r="G301" s="314"/>
      <c r="H301" s="315"/>
      <c r="I301" s="322" t="s">
        <v>331</v>
      </c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323"/>
      <c r="U301" s="323"/>
      <c r="V301" s="323"/>
      <c r="W301" s="323"/>
      <c r="X301" s="323"/>
      <c r="Y301" s="323"/>
      <c r="Z301" s="323"/>
      <c r="AA301" s="323"/>
      <c r="AB301" s="323"/>
      <c r="AC301" s="323"/>
      <c r="AD301" s="323"/>
      <c r="AE301" s="323"/>
      <c r="AF301" s="323"/>
      <c r="AG301" s="323"/>
      <c r="AH301" s="323"/>
      <c r="AI301" s="323"/>
      <c r="AJ301" s="323"/>
      <c r="AK301" s="323"/>
      <c r="AL301" s="323"/>
      <c r="AM301" s="323"/>
      <c r="AN301" s="323"/>
      <c r="AO301" s="323"/>
      <c r="AP301" s="323"/>
      <c r="AQ301" s="323"/>
      <c r="AR301" s="324"/>
      <c r="AS301" s="164"/>
      <c r="AT301" s="164"/>
      <c r="AU301" s="164"/>
    </row>
    <row r="302" spans="4:52" ht="14.1" customHeight="1" x14ac:dyDescent="0.2">
      <c r="D302" s="316"/>
      <c r="E302" s="317"/>
      <c r="F302" s="317"/>
      <c r="G302" s="317"/>
      <c r="H302" s="318"/>
      <c r="I302" s="307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  <c r="AA302" s="308"/>
      <c r="AB302" s="308"/>
      <c r="AC302" s="308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  <c r="AP302" s="308"/>
      <c r="AQ302" s="308"/>
      <c r="AR302" s="309"/>
      <c r="AS302" s="165"/>
      <c r="AT302" s="165"/>
      <c r="AU302" s="165"/>
    </row>
    <row r="303" spans="4:52" ht="14.1" customHeight="1" x14ac:dyDescent="0.2">
      <c r="D303" s="316"/>
      <c r="E303" s="317"/>
      <c r="F303" s="317"/>
      <c r="G303" s="317"/>
      <c r="H303" s="318"/>
      <c r="I303" s="286" t="s">
        <v>332</v>
      </c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  <c r="AA303" s="287"/>
      <c r="AB303" s="287"/>
      <c r="AC303" s="287"/>
      <c r="AD303" s="287"/>
      <c r="AE303" s="287"/>
      <c r="AF303" s="287"/>
      <c r="AG303" s="287"/>
      <c r="AH303" s="287"/>
      <c r="AI303" s="287"/>
      <c r="AJ303" s="287"/>
      <c r="AK303" s="287"/>
      <c r="AL303" s="287"/>
      <c r="AM303" s="287"/>
      <c r="AN303" s="287"/>
      <c r="AO303" s="287"/>
      <c r="AP303" s="287"/>
      <c r="AQ303" s="287"/>
      <c r="AR303" s="288"/>
      <c r="AS303" s="164"/>
      <c r="AT303" s="164"/>
      <c r="AU303" s="164"/>
    </row>
    <row r="304" spans="4:52" ht="14.1" customHeight="1" x14ac:dyDescent="0.2">
      <c r="D304" s="316"/>
      <c r="E304" s="317"/>
      <c r="F304" s="317"/>
      <c r="G304" s="317"/>
      <c r="H304" s="318"/>
      <c r="I304" s="307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08"/>
      <c r="X304" s="308"/>
      <c r="Y304" s="308"/>
      <c r="Z304" s="308"/>
      <c r="AA304" s="308"/>
      <c r="AB304" s="308"/>
      <c r="AC304" s="308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8"/>
      <c r="AN304" s="308"/>
      <c r="AO304" s="308"/>
      <c r="AP304" s="308"/>
      <c r="AQ304" s="308"/>
      <c r="AR304" s="309"/>
      <c r="AS304" s="165"/>
      <c r="AT304" s="165"/>
      <c r="AU304" s="165"/>
    </row>
    <row r="305" spans="4:52" ht="27.95" customHeight="1" x14ac:dyDescent="0.15">
      <c r="D305" s="316"/>
      <c r="E305" s="317"/>
      <c r="F305" s="317"/>
      <c r="G305" s="317"/>
      <c r="H305" s="318"/>
      <c r="I305" s="286" t="s">
        <v>404</v>
      </c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7"/>
      <c r="AB305" s="287"/>
      <c r="AC305" s="287"/>
      <c r="AD305" s="287"/>
      <c r="AE305" s="287"/>
      <c r="AF305" s="287"/>
      <c r="AG305" s="287"/>
      <c r="AH305" s="287"/>
      <c r="AI305" s="287"/>
      <c r="AJ305" s="287"/>
      <c r="AK305" s="287"/>
      <c r="AL305" s="287"/>
      <c r="AM305" s="287"/>
      <c r="AN305" s="287"/>
      <c r="AO305" s="287"/>
      <c r="AP305" s="287"/>
      <c r="AQ305" s="287"/>
      <c r="AR305" s="288"/>
      <c r="AS305" s="187"/>
      <c r="AT305" s="187"/>
      <c r="AU305" s="164"/>
    </row>
    <row r="306" spans="4:52" ht="14.1" customHeight="1" x14ac:dyDescent="0.15">
      <c r="D306" s="316"/>
      <c r="E306" s="317"/>
      <c r="F306" s="317"/>
      <c r="G306" s="317"/>
      <c r="H306" s="318"/>
      <c r="I306" s="325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7"/>
      <c r="AS306" s="187"/>
      <c r="AT306" s="187"/>
      <c r="AU306" s="151"/>
    </row>
    <row r="307" spans="4:52" ht="14.1" customHeight="1" x14ac:dyDescent="0.15">
      <c r="D307" s="316"/>
      <c r="E307" s="317"/>
      <c r="F307" s="317"/>
      <c r="G307" s="317"/>
      <c r="H307" s="318"/>
      <c r="I307" s="328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29"/>
      <c r="AA307" s="329"/>
      <c r="AB307" s="329"/>
      <c r="AC307" s="329"/>
      <c r="AD307" s="329"/>
      <c r="AE307" s="329"/>
      <c r="AF307" s="329"/>
      <c r="AG307" s="329"/>
      <c r="AH307" s="329"/>
      <c r="AI307" s="329"/>
      <c r="AJ307" s="329"/>
      <c r="AK307" s="329"/>
      <c r="AL307" s="329"/>
      <c r="AM307" s="329"/>
      <c r="AN307" s="329"/>
      <c r="AO307" s="329"/>
      <c r="AP307" s="329"/>
      <c r="AQ307" s="329"/>
      <c r="AR307" s="330"/>
      <c r="AS307" s="187"/>
      <c r="AT307" s="187"/>
      <c r="AU307" s="151"/>
    </row>
    <row r="308" spans="4:52" ht="14.1" customHeight="1" x14ac:dyDescent="0.15">
      <c r="D308" s="316"/>
      <c r="E308" s="317"/>
      <c r="F308" s="317"/>
      <c r="G308" s="317"/>
      <c r="H308" s="318"/>
      <c r="I308" s="328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29"/>
      <c r="AA308" s="329"/>
      <c r="AB308" s="329"/>
      <c r="AC308" s="329"/>
      <c r="AD308" s="329"/>
      <c r="AE308" s="329"/>
      <c r="AF308" s="329"/>
      <c r="AG308" s="329"/>
      <c r="AH308" s="329"/>
      <c r="AI308" s="329"/>
      <c r="AJ308" s="329"/>
      <c r="AK308" s="329"/>
      <c r="AL308" s="329"/>
      <c r="AM308" s="329"/>
      <c r="AN308" s="329"/>
      <c r="AO308" s="329"/>
      <c r="AP308" s="329"/>
      <c r="AQ308" s="329"/>
      <c r="AR308" s="330"/>
      <c r="AS308" s="187"/>
      <c r="AT308" s="187"/>
      <c r="AU308" s="151"/>
    </row>
    <row r="309" spans="4:52" ht="14.1" customHeight="1" x14ac:dyDescent="0.15">
      <c r="D309" s="316"/>
      <c r="E309" s="317"/>
      <c r="F309" s="317"/>
      <c r="G309" s="317"/>
      <c r="H309" s="318"/>
      <c r="I309" s="328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29"/>
      <c r="AA309" s="329"/>
      <c r="AB309" s="329"/>
      <c r="AC309" s="329"/>
      <c r="AD309" s="329"/>
      <c r="AE309" s="329"/>
      <c r="AF309" s="329"/>
      <c r="AG309" s="329"/>
      <c r="AH309" s="329"/>
      <c r="AI309" s="329"/>
      <c r="AJ309" s="329"/>
      <c r="AK309" s="329"/>
      <c r="AL309" s="329"/>
      <c r="AM309" s="329"/>
      <c r="AN309" s="329"/>
      <c r="AO309" s="329"/>
      <c r="AP309" s="329"/>
      <c r="AQ309" s="329"/>
      <c r="AR309" s="330"/>
      <c r="AS309" s="187"/>
      <c r="AT309" s="187"/>
      <c r="AU309" s="151"/>
    </row>
    <row r="310" spans="4:52" ht="14.1" customHeight="1" x14ac:dyDescent="0.15">
      <c r="D310" s="316"/>
      <c r="E310" s="317"/>
      <c r="F310" s="317"/>
      <c r="G310" s="317"/>
      <c r="H310" s="318"/>
      <c r="I310" s="328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29"/>
      <c r="AA310" s="329"/>
      <c r="AB310" s="329"/>
      <c r="AC310" s="329"/>
      <c r="AD310" s="329"/>
      <c r="AE310" s="329"/>
      <c r="AF310" s="329"/>
      <c r="AG310" s="329"/>
      <c r="AH310" s="329"/>
      <c r="AI310" s="329"/>
      <c r="AJ310" s="329"/>
      <c r="AK310" s="329"/>
      <c r="AL310" s="329"/>
      <c r="AM310" s="329"/>
      <c r="AN310" s="329"/>
      <c r="AO310" s="329"/>
      <c r="AP310" s="329"/>
      <c r="AQ310" s="329"/>
      <c r="AR310" s="330"/>
      <c r="AS310" s="187"/>
      <c r="AT310" s="187"/>
      <c r="AU310" s="151"/>
    </row>
    <row r="311" spans="4:52" ht="14.1" customHeight="1" x14ac:dyDescent="0.15">
      <c r="D311" s="316"/>
      <c r="E311" s="317"/>
      <c r="F311" s="317"/>
      <c r="G311" s="317"/>
      <c r="H311" s="318"/>
      <c r="I311" s="328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  <c r="X311" s="329"/>
      <c r="Y311" s="329"/>
      <c r="Z311" s="329"/>
      <c r="AA311" s="329"/>
      <c r="AB311" s="329"/>
      <c r="AC311" s="329"/>
      <c r="AD311" s="329"/>
      <c r="AE311" s="329"/>
      <c r="AF311" s="329"/>
      <c r="AG311" s="329"/>
      <c r="AH311" s="329"/>
      <c r="AI311" s="329"/>
      <c r="AJ311" s="329"/>
      <c r="AK311" s="329"/>
      <c r="AL311" s="329"/>
      <c r="AM311" s="329"/>
      <c r="AN311" s="329"/>
      <c r="AO311" s="329"/>
      <c r="AP311" s="329"/>
      <c r="AQ311" s="329"/>
      <c r="AR311" s="330"/>
      <c r="AS311" s="187"/>
      <c r="AT311" s="187"/>
      <c r="AU311" s="151"/>
    </row>
    <row r="312" spans="4:52" ht="14.1" customHeight="1" x14ac:dyDescent="0.15">
      <c r="D312" s="316"/>
      <c r="E312" s="317"/>
      <c r="F312" s="317"/>
      <c r="G312" s="317"/>
      <c r="H312" s="318"/>
      <c r="I312" s="328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  <c r="X312" s="329"/>
      <c r="Y312" s="329"/>
      <c r="Z312" s="329"/>
      <c r="AA312" s="329"/>
      <c r="AB312" s="329"/>
      <c r="AC312" s="329"/>
      <c r="AD312" s="329"/>
      <c r="AE312" s="329"/>
      <c r="AF312" s="329"/>
      <c r="AG312" s="329"/>
      <c r="AH312" s="329"/>
      <c r="AI312" s="329"/>
      <c r="AJ312" s="329"/>
      <c r="AK312" s="329"/>
      <c r="AL312" s="329"/>
      <c r="AM312" s="329"/>
      <c r="AN312" s="329"/>
      <c r="AO312" s="329"/>
      <c r="AP312" s="329"/>
      <c r="AQ312" s="329"/>
      <c r="AR312" s="330"/>
      <c r="AS312" s="187"/>
      <c r="AT312" s="187"/>
      <c r="AU312" s="151"/>
    </row>
    <row r="313" spans="4:52" ht="14.1" customHeight="1" x14ac:dyDescent="0.15">
      <c r="D313" s="316"/>
      <c r="E313" s="317"/>
      <c r="F313" s="317"/>
      <c r="G313" s="317"/>
      <c r="H313" s="318"/>
      <c r="I313" s="331"/>
      <c r="J313" s="310"/>
      <c r="K313" s="310"/>
      <c r="L313" s="310"/>
      <c r="M313" s="310"/>
      <c r="N313" s="310"/>
      <c r="O313" s="310"/>
      <c r="P313" s="310"/>
      <c r="Q313" s="310"/>
      <c r="R313" s="310"/>
      <c r="S313" s="310"/>
      <c r="T313" s="310"/>
      <c r="U313" s="310"/>
      <c r="V313" s="310"/>
      <c r="W313" s="310"/>
      <c r="X313" s="310"/>
      <c r="Y313" s="310"/>
      <c r="Z313" s="310"/>
      <c r="AA313" s="310"/>
      <c r="AB313" s="310"/>
      <c r="AC313" s="310"/>
      <c r="AD313" s="310"/>
      <c r="AE313" s="310"/>
      <c r="AF313" s="310"/>
      <c r="AG313" s="310"/>
      <c r="AH313" s="310"/>
      <c r="AI313" s="310"/>
      <c r="AJ313" s="310"/>
      <c r="AK313" s="310"/>
      <c r="AL313" s="310"/>
      <c r="AM313" s="310"/>
      <c r="AN313" s="310"/>
      <c r="AO313" s="310"/>
      <c r="AP313" s="310"/>
      <c r="AQ313" s="310"/>
      <c r="AR313" s="332"/>
      <c r="AS313" s="187" t="s">
        <v>327</v>
      </c>
      <c r="AT313" s="187" t="s">
        <v>323</v>
      </c>
      <c r="AU313" s="151"/>
      <c r="AV313" s="1">
        <f>LEN(I306)</f>
        <v>0</v>
      </c>
      <c r="AW313" s="1" t="s">
        <v>158</v>
      </c>
      <c r="AX313" s="2">
        <v>700</v>
      </c>
      <c r="AY313" s="1" t="s">
        <v>156</v>
      </c>
      <c r="AZ313" s="3" t="str">
        <f>IF(AV313&gt;AX313,"FIGYELEM! Tartsa be a megjelölt karakterszámot!","-")</f>
        <v>-</v>
      </c>
    </row>
    <row r="314" spans="4:52" ht="26.1" customHeight="1" x14ac:dyDescent="0.2">
      <c r="D314" s="316"/>
      <c r="E314" s="317"/>
      <c r="F314" s="317"/>
      <c r="G314" s="317"/>
      <c r="H314" s="318"/>
      <c r="I314" s="286" t="s">
        <v>398</v>
      </c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9"/>
      <c r="AS314" s="166">
        <f>IF(Y314=BN$54,1,0)</f>
        <v>0</v>
      </c>
      <c r="AT314" s="167"/>
      <c r="AU314" s="165"/>
      <c r="AZ314" s="3" t="str">
        <f>IF(Y314=BN$54,"FIGYELEM! Fejtse ki A részt vevő diákok tevékenységének bemutatása c. mezőben!","-")</f>
        <v>-</v>
      </c>
    </row>
    <row r="315" spans="4:52" ht="26.1" customHeight="1" x14ac:dyDescent="0.2">
      <c r="D315" s="319"/>
      <c r="E315" s="320"/>
      <c r="F315" s="320"/>
      <c r="G315" s="320"/>
      <c r="H315" s="321"/>
      <c r="I315" s="286" t="s">
        <v>251</v>
      </c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8"/>
      <c r="Y315" s="307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  <c r="AP315" s="308"/>
      <c r="AQ315" s="308"/>
      <c r="AR315" s="309"/>
      <c r="AS315" s="166">
        <f>IF(Y315=BM$55,1,0)</f>
        <v>0</v>
      </c>
      <c r="AT315" s="167"/>
      <c r="AU315" s="165"/>
      <c r="AZ315" s="3" t="str">
        <f>IF(Y315=BM$55,"FIGYELEM! Fejtse ki A részt vevő diákok tevékenységének bemutatása c. mezőben!","-")</f>
        <v>-</v>
      </c>
    </row>
    <row r="316" spans="4:52" ht="27.95" customHeight="1" x14ac:dyDescent="0.2">
      <c r="D316" s="334" t="s">
        <v>83</v>
      </c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  <c r="AB316" s="334"/>
      <c r="AC316" s="334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334"/>
      <c r="AQ316" s="334"/>
      <c r="AR316" s="334"/>
      <c r="AS316" s="163"/>
      <c r="AT316" s="163"/>
      <c r="AU316" s="163"/>
    </row>
    <row r="317" spans="4:52" ht="14.1" customHeight="1" x14ac:dyDescent="0.2">
      <c r="D317" s="296" t="s">
        <v>170</v>
      </c>
      <c r="E317" s="297"/>
      <c r="F317" s="297"/>
      <c r="G317" s="297"/>
      <c r="H317" s="298"/>
      <c r="I317" s="322" t="s">
        <v>331</v>
      </c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3"/>
      <c r="AM317" s="323"/>
      <c r="AN317" s="323"/>
      <c r="AO317" s="323"/>
      <c r="AP317" s="323"/>
      <c r="AQ317" s="323"/>
      <c r="AR317" s="324"/>
      <c r="AS317" s="164"/>
      <c r="AT317" s="164"/>
      <c r="AU317" s="164"/>
    </row>
    <row r="318" spans="4:52" ht="14.1" customHeight="1" x14ac:dyDescent="0.2">
      <c r="D318" s="333"/>
      <c r="E318" s="333"/>
      <c r="F318" s="333"/>
      <c r="G318" s="333"/>
      <c r="H318" s="333"/>
      <c r="I318" s="307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  <c r="AA318" s="308"/>
      <c r="AB318" s="308"/>
      <c r="AC318" s="308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8"/>
      <c r="AN318" s="308"/>
      <c r="AO318" s="308"/>
      <c r="AP318" s="308"/>
      <c r="AQ318" s="308"/>
      <c r="AR318" s="309"/>
      <c r="AS318" s="165"/>
      <c r="AT318" s="165"/>
      <c r="AU318" s="165"/>
    </row>
    <row r="319" spans="4:52" ht="14.1" customHeight="1" x14ac:dyDescent="0.2">
      <c r="D319" s="333"/>
      <c r="E319" s="333"/>
      <c r="F319" s="333"/>
      <c r="G319" s="333"/>
      <c r="H319" s="333"/>
      <c r="I319" s="286" t="s">
        <v>332</v>
      </c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  <c r="AA319" s="287"/>
      <c r="AB319" s="287"/>
      <c r="AC319" s="287"/>
      <c r="AD319" s="287"/>
      <c r="AE319" s="287"/>
      <c r="AF319" s="287"/>
      <c r="AG319" s="287"/>
      <c r="AH319" s="287"/>
      <c r="AI319" s="287"/>
      <c r="AJ319" s="287"/>
      <c r="AK319" s="287"/>
      <c r="AL319" s="287"/>
      <c r="AM319" s="287"/>
      <c r="AN319" s="287"/>
      <c r="AO319" s="287"/>
      <c r="AP319" s="287"/>
      <c r="AQ319" s="287"/>
      <c r="AR319" s="288"/>
      <c r="AS319" s="164"/>
      <c r="AT319" s="164"/>
      <c r="AU319" s="164"/>
    </row>
    <row r="320" spans="4:52" ht="14.1" customHeight="1" x14ac:dyDescent="0.2">
      <c r="D320" s="333"/>
      <c r="E320" s="333"/>
      <c r="F320" s="333"/>
      <c r="G320" s="333"/>
      <c r="H320" s="333"/>
      <c r="I320" s="307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  <c r="AA320" s="308"/>
      <c r="AB320" s="308"/>
      <c r="AC320" s="308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8"/>
      <c r="AN320" s="308"/>
      <c r="AO320" s="308"/>
      <c r="AP320" s="308"/>
      <c r="AQ320" s="308"/>
      <c r="AR320" s="309"/>
      <c r="AS320" s="165"/>
      <c r="AT320" s="165"/>
      <c r="AU320" s="165"/>
    </row>
    <row r="321" spans="4:52" ht="27.95" customHeight="1" x14ac:dyDescent="0.15">
      <c r="D321" s="295" t="s">
        <v>167</v>
      </c>
      <c r="E321" s="295"/>
      <c r="F321" s="295"/>
      <c r="G321" s="295"/>
      <c r="H321" s="295"/>
      <c r="I321" s="286" t="s">
        <v>404</v>
      </c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  <c r="AA321" s="287"/>
      <c r="AB321" s="287"/>
      <c r="AC321" s="287"/>
      <c r="AD321" s="287"/>
      <c r="AE321" s="287"/>
      <c r="AF321" s="287"/>
      <c r="AG321" s="287"/>
      <c r="AH321" s="287"/>
      <c r="AI321" s="287"/>
      <c r="AJ321" s="287"/>
      <c r="AK321" s="287"/>
      <c r="AL321" s="287"/>
      <c r="AM321" s="287"/>
      <c r="AN321" s="287"/>
      <c r="AO321" s="287"/>
      <c r="AP321" s="287"/>
      <c r="AQ321" s="287"/>
      <c r="AR321" s="288"/>
      <c r="AS321" s="187"/>
      <c r="AT321" s="187"/>
      <c r="AU321" s="164"/>
    </row>
    <row r="322" spans="4:52" ht="14.1" customHeight="1" x14ac:dyDescent="0.15">
      <c r="D322" s="295"/>
      <c r="E322" s="295"/>
      <c r="F322" s="295"/>
      <c r="G322" s="295"/>
      <c r="H322" s="295"/>
      <c r="I322" s="325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  <c r="AD322" s="326"/>
      <c r="AE322" s="326"/>
      <c r="AF322" s="326"/>
      <c r="AG322" s="326"/>
      <c r="AH322" s="326"/>
      <c r="AI322" s="326"/>
      <c r="AJ322" s="326"/>
      <c r="AK322" s="326"/>
      <c r="AL322" s="326"/>
      <c r="AM322" s="326"/>
      <c r="AN322" s="326"/>
      <c r="AO322" s="326"/>
      <c r="AP322" s="326"/>
      <c r="AQ322" s="326"/>
      <c r="AR322" s="327"/>
      <c r="AS322" s="187"/>
      <c r="AT322" s="187"/>
      <c r="AU322" s="151"/>
    </row>
    <row r="323" spans="4:52" ht="14.1" customHeight="1" x14ac:dyDescent="0.15">
      <c r="D323" s="295"/>
      <c r="E323" s="295"/>
      <c r="F323" s="295"/>
      <c r="G323" s="295"/>
      <c r="H323" s="295"/>
      <c r="I323" s="328"/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329"/>
      <c r="U323" s="329"/>
      <c r="V323" s="329"/>
      <c r="W323" s="329"/>
      <c r="X323" s="329"/>
      <c r="Y323" s="329"/>
      <c r="Z323" s="329"/>
      <c r="AA323" s="329"/>
      <c r="AB323" s="329"/>
      <c r="AC323" s="329"/>
      <c r="AD323" s="329"/>
      <c r="AE323" s="329"/>
      <c r="AF323" s="329"/>
      <c r="AG323" s="329"/>
      <c r="AH323" s="329"/>
      <c r="AI323" s="329"/>
      <c r="AJ323" s="329"/>
      <c r="AK323" s="329"/>
      <c r="AL323" s="329"/>
      <c r="AM323" s="329"/>
      <c r="AN323" s="329"/>
      <c r="AO323" s="329"/>
      <c r="AP323" s="329"/>
      <c r="AQ323" s="329"/>
      <c r="AR323" s="330"/>
      <c r="AS323" s="187"/>
      <c r="AT323" s="187"/>
      <c r="AU323" s="151"/>
    </row>
    <row r="324" spans="4:52" ht="14.1" customHeight="1" x14ac:dyDescent="0.15">
      <c r="D324" s="295"/>
      <c r="E324" s="295"/>
      <c r="F324" s="295"/>
      <c r="G324" s="295"/>
      <c r="H324" s="295"/>
      <c r="I324" s="328"/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329"/>
      <c r="U324" s="329"/>
      <c r="V324" s="329"/>
      <c r="W324" s="329"/>
      <c r="X324" s="329"/>
      <c r="Y324" s="329"/>
      <c r="Z324" s="329"/>
      <c r="AA324" s="329"/>
      <c r="AB324" s="329"/>
      <c r="AC324" s="329"/>
      <c r="AD324" s="329"/>
      <c r="AE324" s="329"/>
      <c r="AF324" s="329"/>
      <c r="AG324" s="329"/>
      <c r="AH324" s="329"/>
      <c r="AI324" s="329"/>
      <c r="AJ324" s="329"/>
      <c r="AK324" s="329"/>
      <c r="AL324" s="329"/>
      <c r="AM324" s="329"/>
      <c r="AN324" s="329"/>
      <c r="AO324" s="329"/>
      <c r="AP324" s="329"/>
      <c r="AQ324" s="329"/>
      <c r="AR324" s="330"/>
      <c r="AS324" s="187"/>
      <c r="AT324" s="187"/>
      <c r="AU324" s="151"/>
    </row>
    <row r="325" spans="4:52" ht="14.1" customHeight="1" x14ac:dyDescent="0.15">
      <c r="D325" s="295"/>
      <c r="E325" s="295"/>
      <c r="F325" s="295"/>
      <c r="G325" s="295"/>
      <c r="H325" s="295"/>
      <c r="I325" s="328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  <c r="X325" s="329"/>
      <c r="Y325" s="329"/>
      <c r="Z325" s="329"/>
      <c r="AA325" s="329"/>
      <c r="AB325" s="329"/>
      <c r="AC325" s="329"/>
      <c r="AD325" s="329"/>
      <c r="AE325" s="329"/>
      <c r="AF325" s="329"/>
      <c r="AG325" s="329"/>
      <c r="AH325" s="329"/>
      <c r="AI325" s="329"/>
      <c r="AJ325" s="329"/>
      <c r="AK325" s="329"/>
      <c r="AL325" s="329"/>
      <c r="AM325" s="329"/>
      <c r="AN325" s="329"/>
      <c r="AO325" s="329"/>
      <c r="AP325" s="329"/>
      <c r="AQ325" s="329"/>
      <c r="AR325" s="330"/>
      <c r="AS325" s="187"/>
      <c r="AT325" s="187"/>
      <c r="AU325" s="151"/>
    </row>
    <row r="326" spans="4:52" ht="14.1" customHeight="1" x14ac:dyDescent="0.15">
      <c r="D326" s="295"/>
      <c r="E326" s="295"/>
      <c r="F326" s="295"/>
      <c r="G326" s="295"/>
      <c r="H326" s="295"/>
      <c r="I326" s="328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329"/>
      <c r="U326" s="329"/>
      <c r="V326" s="329"/>
      <c r="W326" s="329"/>
      <c r="X326" s="329"/>
      <c r="Y326" s="329"/>
      <c r="Z326" s="329"/>
      <c r="AA326" s="329"/>
      <c r="AB326" s="329"/>
      <c r="AC326" s="329"/>
      <c r="AD326" s="329"/>
      <c r="AE326" s="329"/>
      <c r="AF326" s="329"/>
      <c r="AG326" s="329"/>
      <c r="AH326" s="329"/>
      <c r="AI326" s="329"/>
      <c r="AJ326" s="329"/>
      <c r="AK326" s="329"/>
      <c r="AL326" s="329"/>
      <c r="AM326" s="329"/>
      <c r="AN326" s="329"/>
      <c r="AO326" s="329"/>
      <c r="AP326" s="329"/>
      <c r="AQ326" s="329"/>
      <c r="AR326" s="330"/>
      <c r="AS326" s="187"/>
      <c r="AT326" s="187"/>
      <c r="AU326" s="151"/>
    </row>
    <row r="327" spans="4:52" ht="14.1" customHeight="1" x14ac:dyDescent="0.15">
      <c r="D327" s="295"/>
      <c r="E327" s="295"/>
      <c r="F327" s="295"/>
      <c r="G327" s="295"/>
      <c r="H327" s="295"/>
      <c r="I327" s="328"/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329"/>
      <c r="U327" s="329"/>
      <c r="V327" s="329"/>
      <c r="W327" s="329"/>
      <c r="X327" s="329"/>
      <c r="Y327" s="329"/>
      <c r="Z327" s="329"/>
      <c r="AA327" s="329"/>
      <c r="AB327" s="329"/>
      <c r="AC327" s="329"/>
      <c r="AD327" s="329"/>
      <c r="AE327" s="329"/>
      <c r="AF327" s="329"/>
      <c r="AG327" s="329"/>
      <c r="AH327" s="329"/>
      <c r="AI327" s="329"/>
      <c r="AJ327" s="329"/>
      <c r="AK327" s="329"/>
      <c r="AL327" s="329"/>
      <c r="AM327" s="329"/>
      <c r="AN327" s="329"/>
      <c r="AO327" s="329"/>
      <c r="AP327" s="329"/>
      <c r="AQ327" s="329"/>
      <c r="AR327" s="330"/>
      <c r="AS327" s="187"/>
      <c r="AT327" s="187"/>
      <c r="AU327" s="151"/>
    </row>
    <row r="328" spans="4:52" ht="14.1" customHeight="1" x14ac:dyDescent="0.15">
      <c r="D328" s="295"/>
      <c r="E328" s="295"/>
      <c r="F328" s="295"/>
      <c r="G328" s="295"/>
      <c r="H328" s="295"/>
      <c r="I328" s="328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29"/>
      <c r="AA328" s="329"/>
      <c r="AB328" s="329"/>
      <c r="AC328" s="329"/>
      <c r="AD328" s="329"/>
      <c r="AE328" s="329"/>
      <c r="AF328" s="329"/>
      <c r="AG328" s="329"/>
      <c r="AH328" s="329"/>
      <c r="AI328" s="329"/>
      <c r="AJ328" s="329"/>
      <c r="AK328" s="329"/>
      <c r="AL328" s="329"/>
      <c r="AM328" s="329"/>
      <c r="AN328" s="329"/>
      <c r="AO328" s="329"/>
      <c r="AP328" s="329"/>
      <c r="AQ328" s="329"/>
      <c r="AR328" s="330"/>
      <c r="AS328" s="187"/>
      <c r="AT328" s="187"/>
      <c r="AU328" s="151"/>
    </row>
    <row r="329" spans="4:52" ht="14.1" customHeight="1" x14ac:dyDescent="0.15">
      <c r="D329" s="295"/>
      <c r="E329" s="295"/>
      <c r="F329" s="295"/>
      <c r="G329" s="295"/>
      <c r="H329" s="295"/>
      <c r="I329" s="331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  <c r="AA329" s="310"/>
      <c r="AB329" s="310"/>
      <c r="AC329" s="310"/>
      <c r="AD329" s="310"/>
      <c r="AE329" s="310"/>
      <c r="AF329" s="310"/>
      <c r="AG329" s="310"/>
      <c r="AH329" s="310"/>
      <c r="AI329" s="310"/>
      <c r="AJ329" s="310"/>
      <c r="AK329" s="310"/>
      <c r="AL329" s="310"/>
      <c r="AM329" s="310"/>
      <c r="AN329" s="310"/>
      <c r="AO329" s="310"/>
      <c r="AP329" s="310"/>
      <c r="AQ329" s="310"/>
      <c r="AR329" s="332"/>
      <c r="AS329" s="187" t="s">
        <v>327</v>
      </c>
      <c r="AT329" s="187" t="s">
        <v>323</v>
      </c>
      <c r="AU329" s="151"/>
      <c r="AV329" s="1">
        <f>LEN(I322)</f>
        <v>0</v>
      </c>
      <c r="AW329" s="1" t="s">
        <v>158</v>
      </c>
      <c r="AX329" s="2">
        <v>700</v>
      </c>
      <c r="AY329" s="1" t="s">
        <v>156</v>
      </c>
      <c r="AZ329" s="3" t="str">
        <f>IF(AV329&gt;AX329,"FIGYELEM! Tartsa be a megjelölt karakterszámot!","-")</f>
        <v>-</v>
      </c>
    </row>
    <row r="330" spans="4:52" ht="26.1" customHeight="1" x14ac:dyDescent="0.2">
      <c r="D330" s="295"/>
      <c r="E330" s="295"/>
      <c r="F330" s="295"/>
      <c r="G330" s="295"/>
      <c r="H330" s="295"/>
      <c r="I330" s="286" t="s">
        <v>398</v>
      </c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8"/>
      <c r="Y330" s="308"/>
      <c r="Z330" s="308"/>
      <c r="AA330" s="308"/>
      <c r="AB330" s="308"/>
      <c r="AC330" s="308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  <c r="AP330" s="308"/>
      <c r="AQ330" s="308"/>
      <c r="AR330" s="309"/>
      <c r="AS330" s="166">
        <f>IF(Y330=BN$54,1,0)</f>
        <v>0</v>
      </c>
      <c r="AT330" s="167"/>
      <c r="AU330" s="165"/>
      <c r="AZ330" s="3" t="str">
        <f>IF(Y330=BN$54,"FIGYELEM! Fejtse ki A részt vevő diákok tevékenységének bemutatása c. mezőben!","-")</f>
        <v>-</v>
      </c>
    </row>
    <row r="331" spans="4:52" ht="26.1" customHeight="1" x14ac:dyDescent="0.2">
      <c r="D331" s="295"/>
      <c r="E331" s="295"/>
      <c r="F331" s="295"/>
      <c r="G331" s="295"/>
      <c r="H331" s="295"/>
      <c r="I331" s="286" t="s">
        <v>251</v>
      </c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8"/>
      <c r="Y331" s="307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  <c r="AP331" s="308"/>
      <c r="AQ331" s="308"/>
      <c r="AR331" s="309"/>
      <c r="AS331" s="166">
        <f>IF(Y331=BM$55,1,0)</f>
        <v>0</v>
      </c>
      <c r="AT331" s="167"/>
      <c r="AU331" s="165"/>
      <c r="AZ331" s="3" t="str">
        <f>IF(Y331=BM$55,"FIGYELEM! Fejtse ki A részt vevő diákok tevékenységének bemutatása c. mezőben!","-")</f>
        <v>-</v>
      </c>
    </row>
    <row r="332" spans="4:52" ht="14.1" customHeight="1" x14ac:dyDescent="0.2">
      <c r="D332" s="313" t="s">
        <v>168</v>
      </c>
      <c r="E332" s="314"/>
      <c r="F332" s="314"/>
      <c r="G332" s="314"/>
      <c r="H332" s="315"/>
      <c r="I332" s="322" t="s">
        <v>331</v>
      </c>
      <c r="J332" s="323"/>
      <c r="K332" s="323"/>
      <c r="L332" s="323"/>
      <c r="M332" s="323"/>
      <c r="N332" s="323"/>
      <c r="O332" s="323"/>
      <c r="P332" s="323"/>
      <c r="Q332" s="323"/>
      <c r="R332" s="323"/>
      <c r="S332" s="323"/>
      <c r="T332" s="323"/>
      <c r="U332" s="323"/>
      <c r="V332" s="323"/>
      <c r="W332" s="323"/>
      <c r="X332" s="323"/>
      <c r="Y332" s="323"/>
      <c r="Z332" s="323"/>
      <c r="AA332" s="323"/>
      <c r="AB332" s="323"/>
      <c r="AC332" s="323"/>
      <c r="AD332" s="323"/>
      <c r="AE332" s="323"/>
      <c r="AF332" s="323"/>
      <c r="AG332" s="323"/>
      <c r="AH332" s="323"/>
      <c r="AI332" s="323"/>
      <c r="AJ332" s="323"/>
      <c r="AK332" s="323"/>
      <c r="AL332" s="323"/>
      <c r="AM332" s="323"/>
      <c r="AN332" s="323"/>
      <c r="AO332" s="323"/>
      <c r="AP332" s="323"/>
      <c r="AQ332" s="323"/>
      <c r="AR332" s="324"/>
      <c r="AS332" s="164"/>
      <c r="AT332" s="164"/>
      <c r="AU332" s="164"/>
    </row>
    <row r="333" spans="4:52" ht="14.1" customHeight="1" x14ac:dyDescent="0.2">
      <c r="D333" s="316"/>
      <c r="E333" s="317"/>
      <c r="F333" s="317"/>
      <c r="G333" s="317"/>
      <c r="H333" s="318"/>
      <c r="I333" s="307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  <c r="AA333" s="308"/>
      <c r="AB333" s="308"/>
      <c r="AC333" s="308"/>
      <c r="AD333" s="308"/>
      <c r="AE333" s="308"/>
      <c r="AF333" s="308"/>
      <c r="AG333" s="308"/>
      <c r="AH333" s="308"/>
      <c r="AI333" s="308"/>
      <c r="AJ333" s="308"/>
      <c r="AK333" s="308"/>
      <c r="AL333" s="308"/>
      <c r="AM333" s="308"/>
      <c r="AN333" s="308"/>
      <c r="AO333" s="308"/>
      <c r="AP333" s="308"/>
      <c r="AQ333" s="308"/>
      <c r="AR333" s="309"/>
      <c r="AS333" s="165"/>
      <c r="AT333" s="165"/>
      <c r="AU333" s="165"/>
    </row>
    <row r="334" spans="4:52" ht="14.1" customHeight="1" x14ac:dyDescent="0.2">
      <c r="D334" s="316"/>
      <c r="E334" s="317"/>
      <c r="F334" s="317"/>
      <c r="G334" s="317"/>
      <c r="H334" s="318"/>
      <c r="I334" s="286" t="s">
        <v>332</v>
      </c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  <c r="AA334" s="287"/>
      <c r="AB334" s="287"/>
      <c r="AC334" s="287"/>
      <c r="AD334" s="287"/>
      <c r="AE334" s="287"/>
      <c r="AF334" s="287"/>
      <c r="AG334" s="287"/>
      <c r="AH334" s="287"/>
      <c r="AI334" s="287"/>
      <c r="AJ334" s="287"/>
      <c r="AK334" s="287"/>
      <c r="AL334" s="287"/>
      <c r="AM334" s="287"/>
      <c r="AN334" s="287"/>
      <c r="AO334" s="287"/>
      <c r="AP334" s="287"/>
      <c r="AQ334" s="287"/>
      <c r="AR334" s="288"/>
      <c r="AS334" s="164"/>
      <c r="AT334" s="164"/>
      <c r="AU334" s="164"/>
    </row>
    <row r="335" spans="4:52" ht="14.1" customHeight="1" x14ac:dyDescent="0.2">
      <c r="D335" s="316"/>
      <c r="E335" s="317"/>
      <c r="F335" s="317"/>
      <c r="G335" s="317"/>
      <c r="H335" s="318"/>
      <c r="I335" s="307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  <c r="AA335" s="308"/>
      <c r="AB335" s="308"/>
      <c r="AC335" s="308"/>
      <c r="AD335" s="308"/>
      <c r="AE335" s="308"/>
      <c r="AF335" s="308"/>
      <c r="AG335" s="308"/>
      <c r="AH335" s="308"/>
      <c r="AI335" s="308"/>
      <c r="AJ335" s="308"/>
      <c r="AK335" s="308"/>
      <c r="AL335" s="308"/>
      <c r="AM335" s="308"/>
      <c r="AN335" s="308"/>
      <c r="AO335" s="308"/>
      <c r="AP335" s="308"/>
      <c r="AQ335" s="308"/>
      <c r="AR335" s="309"/>
      <c r="AS335" s="165"/>
      <c r="AT335" s="165"/>
      <c r="AU335" s="165"/>
    </row>
    <row r="336" spans="4:52" ht="27.95" customHeight="1" x14ac:dyDescent="0.15">
      <c r="D336" s="316"/>
      <c r="E336" s="317"/>
      <c r="F336" s="317"/>
      <c r="G336" s="317"/>
      <c r="H336" s="318"/>
      <c r="I336" s="286" t="s">
        <v>404</v>
      </c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  <c r="AA336" s="287"/>
      <c r="AB336" s="287"/>
      <c r="AC336" s="287"/>
      <c r="AD336" s="287"/>
      <c r="AE336" s="287"/>
      <c r="AF336" s="287"/>
      <c r="AG336" s="287"/>
      <c r="AH336" s="287"/>
      <c r="AI336" s="287"/>
      <c r="AJ336" s="287"/>
      <c r="AK336" s="287"/>
      <c r="AL336" s="287"/>
      <c r="AM336" s="287"/>
      <c r="AN336" s="287"/>
      <c r="AO336" s="287"/>
      <c r="AP336" s="287"/>
      <c r="AQ336" s="287"/>
      <c r="AR336" s="288"/>
      <c r="AS336" s="187"/>
      <c r="AT336" s="187"/>
      <c r="AU336" s="164"/>
    </row>
    <row r="337" spans="4:52" ht="14.1" customHeight="1" x14ac:dyDescent="0.15">
      <c r="D337" s="316"/>
      <c r="E337" s="317"/>
      <c r="F337" s="317"/>
      <c r="G337" s="317"/>
      <c r="H337" s="318"/>
      <c r="I337" s="325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7"/>
      <c r="AS337" s="187"/>
      <c r="AT337" s="187"/>
      <c r="AU337" s="151"/>
    </row>
    <row r="338" spans="4:52" ht="14.1" customHeight="1" x14ac:dyDescent="0.15">
      <c r="D338" s="316"/>
      <c r="E338" s="317"/>
      <c r="F338" s="317"/>
      <c r="G338" s="317"/>
      <c r="H338" s="318"/>
      <c r="I338" s="328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  <c r="X338" s="329"/>
      <c r="Y338" s="329"/>
      <c r="Z338" s="329"/>
      <c r="AA338" s="329"/>
      <c r="AB338" s="329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30"/>
      <c r="AS338" s="187"/>
      <c r="AT338" s="187"/>
      <c r="AU338" s="151"/>
    </row>
    <row r="339" spans="4:52" ht="14.1" customHeight="1" x14ac:dyDescent="0.15">
      <c r="D339" s="316"/>
      <c r="E339" s="317"/>
      <c r="F339" s="317"/>
      <c r="G339" s="317"/>
      <c r="H339" s="318"/>
      <c r="I339" s="328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29"/>
      <c r="AA339" s="329"/>
      <c r="AB339" s="329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30"/>
      <c r="AS339" s="187"/>
      <c r="AT339" s="187"/>
      <c r="AU339" s="151"/>
    </row>
    <row r="340" spans="4:52" ht="14.1" customHeight="1" x14ac:dyDescent="0.15">
      <c r="D340" s="316"/>
      <c r="E340" s="317"/>
      <c r="F340" s="317"/>
      <c r="G340" s="317"/>
      <c r="H340" s="318"/>
      <c r="I340" s="328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29"/>
      <c r="AA340" s="329"/>
      <c r="AB340" s="329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30"/>
      <c r="AS340" s="187"/>
      <c r="AT340" s="187"/>
      <c r="AU340" s="151"/>
    </row>
    <row r="341" spans="4:52" ht="14.1" customHeight="1" x14ac:dyDescent="0.15">
      <c r="D341" s="316"/>
      <c r="E341" s="317"/>
      <c r="F341" s="317"/>
      <c r="G341" s="317"/>
      <c r="H341" s="318"/>
      <c r="I341" s="328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29"/>
      <c r="AA341" s="329"/>
      <c r="AB341" s="329"/>
      <c r="AC341" s="329"/>
      <c r="AD341" s="329"/>
      <c r="AE341" s="329"/>
      <c r="AF341" s="329"/>
      <c r="AG341" s="329"/>
      <c r="AH341" s="329"/>
      <c r="AI341" s="329"/>
      <c r="AJ341" s="329"/>
      <c r="AK341" s="329"/>
      <c r="AL341" s="329"/>
      <c r="AM341" s="329"/>
      <c r="AN341" s="329"/>
      <c r="AO341" s="329"/>
      <c r="AP341" s="329"/>
      <c r="AQ341" s="329"/>
      <c r="AR341" s="330"/>
      <c r="AS341" s="187"/>
      <c r="AT341" s="187"/>
      <c r="AU341" s="151"/>
    </row>
    <row r="342" spans="4:52" ht="14.1" customHeight="1" x14ac:dyDescent="0.15">
      <c r="D342" s="316"/>
      <c r="E342" s="317"/>
      <c r="F342" s="317"/>
      <c r="G342" s="317"/>
      <c r="H342" s="318"/>
      <c r="I342" s="328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29"/>
      <c r="AA342" s="329"/>
      <c r="AB342" s="329"/>
      <c r="AC342" s="329"/>
      <c r="AD342" s="329"/>
      <c r="AE342" s="329"/>
      <c r="AF342" s="329"/>
      <c r="AG342" s="329"/>
      <c r="AH342" s="329"/>
      <c r="AI342" s="329"/>
      <c r="AJ342" s="329"/>
      <c r="AK342" s="329"/>
      <c r="AL342" s="329"/>
      <c r="AM342" s="329"/>
      <c r="AN342" s="329"/>
      <c r="AO342" s="329"/>
      <c r="AP342" s="329"/>
      <c r="AQ342" s="329"/>
      <c r="AR342" s="330"/>
      <c r="AS342" s="187"/>
      <c r="AT342" s="187"/>
      <c r="AU342" s="151"/>
    </row>
    <row r="343" spans="4:52" ht="14.1" customHeight="1" x14ac:dyDescent="0.15">
      <c r="D343" s="316"/>
      <c r="E343" s="317"/>
      <c r="F343" s="317"/>
      <c r="G343" s="317"/>
      <c r="H343" s="318"/>
      <c r="I343" s="328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29"/>
      <c r="AA343" s="329"/>
      <c r="AB343" s="329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30"/>
      <c r="AS343" s="187"/>
      <c r="AT343" s="187"/>
      <c r="AU343" s="151"/>
    </row>
    <row r="344" spans="4:52" ht="14.1" customHeight="1" x14ac:dyDescent="0.15">
      <c r="D344" s="316"/>
      <c r="E344" s="317"/>
      <c r="F344" s="317"/>
      <c r="G344" s="317"/>
      <c r="H344" s="318"/>
      <c r="I344" s="331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310"/>
      <c r="U344" s="310"/>
      <c r="V344" s="310"/>
      <c r="W344" s="310"/>
      <c r="X344" s="310"/>
      <c r="Y344" s="310"/>
      <c r="Z344" s="310"/>
      <c r="AA344" s="310"/>
      <c r="AB344" s="310"/>
      <c r="AC344" s="310"/>
      <c r="AD344" s="310"/>
      <c r="AE344" s="310"/>
      <c r="AF344" s="310"/>
      <c r="AG344" s="310"/>
      <c r="AH344" s="310"/>
      <c r="AI344" s="310"/>
      <c r="AJ344" s="310"/>
      <c r="AK344" s="310"/>
      <c r="AL344" s="310"/>
      <c r="AM344" s="310"/>
      <c r="AN344" s="310"/>
      <c r="AO344" s="310"/>
      <c r="AP344" s="310"/>
      <c r="AQ344" s="310"/>
      <c r="AR344" s="332"/>
      <c r="AS344" s="187" t="s">
        <v>327</v>
      </c>
      <c r="AT344" s="187" t="s">
        <v>323</v>
      </c>
      <c r="AU344" s="151"/>
      <c r="AV344" s="1">
        <f>LEN(I337)</f>
        <v>0</v>
      </c>
      <c r="AW344" s="1" t="s">
        <v>158</v>
      </c>
      <c r="AX344" s="2">
        <v>700</v>
      </c>
      <c r="AY344" s="1" t="s">
        <v>156</v>
      </c>
      <c r="AZ344" s="3" t="str">
        <f>IF(AV344&gt;AX344,"FIGYELEM! Tartsa be a megjelölt karakterszámot!","-")</f>
        <v>-</v>
      </c>
    </row>
    <row r="345" spans="4:52" ht="26.1" customHeight="1" x14ac:dyDescent="0.2">
      <c r="D345" s="316"/>
      <c r="E345" s="317"/>
      <c r="F345" s="317"/>
      <c r="G345" s="317"/>
      <c r="H345" s="318"/>
      <c r="I345" s="286" t="s">
        <v>398</v>
      </c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  <c r="AP345" s="308"/>
      <c r="AQ345" s="308"/>
      <c r="AR345" s="309"/>
      <c r="AS345" s="166">
        <f>IF(Y345=BN$54,1,0)</f>
        <v>0</v>
      </c>
      <c r="AT345" s="167"/>
      <c r="AU345" s="165"/>
      <c r="AZ345" s="3" t="str">
        <f>IF(Y345=BN$54,"FIGYELEM! Fejtse ki A részt vevő diákok tevékenységének bemutatása c. mezőben!","-")</f>
        <v>-</v>
      </c>
    </row>
    <row r="346" spans="4:52" ht="26.1" customHeight="1" x14ac:dyDescent="0.2">
      <c r="D346" s="316"/>
      <c r="E346" s="317"/>
      <c r="F346" s="317"/>
      <c r="G346" s="317"/>
      <c r="H346" s="318"/>
      <c r="I346" s="286" t="s">
        <v>251</v>
      </c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8"/>
      <c r="Y346" s="307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  <c r="AP346" s="308"/>
      <c r="AQ346" s="308"/>
      <c r="AR346" s="309"/>
      <c r="AS346" s="166">
        <f>IF(Y346=BM$55,1,0)</f>
        <v>0</v>
      </c>
      <c r="AT346" s="167"/>
      <c r="AU346" s="165"/>
      <c r="AZ346" s="3" t="str">
        <f>IF(Y346=BM$55,"FIGYELEM! Fejtse ki A részt vevő diákok tevékenységének bemutatása c. mezőben!","-")</f>
        <v>-</v>
      </c>
    </row>
    <row r="347" spans="4:52" ht="14.1" customHeight="1" x14ac:dyDescent="0.2">
      <c r="D347" s="313" t="s">
        <v>169</v>
      </c>
      <c r="E347" s="314"/>
      <c r="F347" s="314"/>
      <c r="G347" s="314"/>
      <c r="H347" s="315"/>
      <c r="I347" s="322" t="s">
        <v>331</v>
      </c>
      <c r="J347" s="323"/>
      <c r="K347" s="323"/>
      <c r="L347" s="323"/>
      <c r="M347" s="323"/>
      <c r="N347" s="323"/>
      <c r="O347" s="323"/>
      <c r="P347" s="323"/>
      <c r="Q347" s="323"/>
      <c r="R347" s="323"/>
      <c r="S347" s="323"/>
      <c r="T347" s="323"/>
      <c r="U347" s="323"/>
      <c r="V347" s="323"/>
      <c r="W347" s="323"/>
      <c r="X347" s="323"/>
      <c r="Y347" s="323"/>
      <c r="Z347" s="323"/>
      <c r="AA347" s="323"/>
      <c r="AB347" s="323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4"/>
      <c r="AS347" s="164"/>
      <c r="AT347" s="164"/>
      <c r="AU347" s="164"/>
    </row>
    <row r="348" spans="4:52" ht="14.1" customHeight="1" x14ac:dyDescent="0.2">
      <c r="D348" s="316"/>
      <c r="E348" s="317"/>
      <c r="F348" s="317"/>
      <c r="G348" s="317"/>
      <c r="H348" s="318"/>
      <c r="I348" s="307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  <c r="AA348" s="308"/>
      <c r="AB348" s="308"/>
      <c r="AC348" s="308"/>
      <c r="AD348" s="308"/>
      <c r="AE348" s="308"/>
      <c r="AF348" s="308"/>
      <c r="AG348" s="308"/>
      <c r="AH348" s="308"/>
      <c r="AI348" s="308"/>
      <c r="AJ348" s="308"/>
      <c r="AK348" s="308"/>
      <c r="AL348" s="308"/>
      <c r="AM348" s="308"/>
      <c r="AN348" s="308"/>
      <c r="AO348" s="308"/>
      <c r="AP348" s="308"/>
      <c r="AQ348" s="308"/>
      <c r="AR348" s="309"/>
      <c r="AS348" s="165"/>
      <c r="AT348" s="165"/>
      <c r="AU348" s="165"/>
    </row>
    <row r="349" spans="4:52" ht="14.1" customHeight="1" x14ac:dyDescent="0.2">
      <c r="D349" s="316"/>
      <c r="E349" s="317"/>
      <c r="F349" s="317"/>
      <c r="G349" s="317"/>
      <c r="H349" s="318"/>
      <c r="I349" s="286" t="s">
        <v>332</v>
      </c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  <c r="AA349" s="287"/>
      <c r="AB349" s="287"/>
      <c r="AC349" s="287"/>
      <c r="AD349" s="287"/>
      <c r="AE349" s="287"/>
      <c r="AF349" s="287"/>
      <c r="AG349" s="287"/>
      <c r="AH349" s="287"/>
      <c r="AI349" s="287"/>
      <c r="AJ349" s="287"/>
      <c r="AK349" s="287"/>
      <c r="AL349" s="287"/>
      <c r="AM349" s="287"/>
      <c r="AN349" s="287"/>
      <c r="AO349" s="287"/>
      <c r="AP349" s="287"/>
      <c r="AQ349" s="287"/>
      <c r="AR349" s="288"/>
      <c r="AS349" s="164"/>
      <c r="AT349" s="164"/>
      <c r="AU349" s="164"/>
    </row>
    <row r="350" spans="4:52" ht="14.1" customHeight="1" x14ac:dyDescent="0.2">
      <c r="D350" s="316"/>
      <c r="E350" s="317"/>
      <c r="F350" s="317"/>
      <c r="G350" s="317"/>
      <c r="H350" s="318"/>
      <c r="I350" s="307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8"/>
      <c r="AI350" s="308"/>
      <c r="AJ350" s="308"/>
      <c r="AK350" s="308"/>
      <c r="AL350" s="308"/>
      <c r="AM350" s="308"/>
      <c r="AN350" s="308"/>
      <c r="AO350" s="308"/>
      <c r="AP350" s="308"/>
      <c r="AQ350" s="308"/>
      <c r="AR350" s="309"/>
      <c r="AS350" s="165"/>
      <c r="AT350" s="165"/>
      <c r="AU350" s="165"/>
    </row>
    <row r="351" spans="4:52" ht="27.95" customHeight="1" x14ac:dyDescent="0.15">
      <c r="D351" s="316"/>
      <c r="E351" s="317"/>
      <c r="F351" s="317"/>
      <c r="G351" s="317"/>
      <c r="H351" s="318"/>
      <c r="I351" s="286" t="s">
        <v>404</v>
      </c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  <c r="AA351" s="287"/>
      <c r="AB351" s="287"/>
      <c r="AC351" s="287"/>
      <c r="AD351" s="287"/>
      <c r="AE351" s="287"/>
      <c r="AF351" s="287"/>
      <c r="AG351" s="287"/>
      <c r="AH351" s="287"/>
      <c r="AI351" s="287"/>
      <c r="AJ351" s="287"/>
      <c r="AK351" s="287"/>
      <c r="AL351" s="287"/>
      <c r="AM351" s="287"/>
      <c r="AN351" s="287"/>
      <c r="AO351" s="287"/>
      <c r="AP351" s="287"/>
      <c r="AQ351" s="287"/>
      <c r="AR351" s="288"/>
      <c r="AS351" s="187"/>
      <c r="AT351" s="187"/>
      <c r="AU351" s="164"/>
    </row>
    <row r="352" spans="4:52" ht="14.1" customHeight="1" x14ac:dyDescent="0.15">
      <c r="D352" s="316"/>
      <c r="E352" s="317"/>
      <c r="F352" s="317"/>
      <c r="G352" s="317"/>
      <c r="H352" s="318"/>
      <c r="I352" s="325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  <c r="AA352" s="326"/>
      <c r="AB352" s="326"/>
      <c r="AC352" s="326"/>
      <c r="AD352" s="326"/>
      <c r="AE352" s="326"/>
      <c r="AF352" s="326"/>
      <c r="AG352" s="326"/>
      <c r="AH352" s="326"/>
      <c r="AI352" s="326"/>
      <c r="AJ352" s="326"/>
      <c r="AK352" s="326"/>
      <c r="AL352" s="326"/>
      <c r="AM352" s="326"/>
      <c r="AN352" s="326"/>
      <c r="AO352" s="326"/>
      <c r="AP352" s="326"/>
      <c r="AQ352" s="326"/>
      <c r="AR352" s="327"/>
      <c r="AS352" s="187"/>
      <c r="AT352" s="187"/>
      <c r="AU352" s="151"/>
    </row>
    <row r="353" spans="4:52" ht="14.1" customHeight="1" x14ac:dyDescent="0.15">
      <c r="D353" s="316"/>
      <c r="E353" s="317"/>
      <c r="F353" s="317"/>
      <c r="G353" s="317"/>
      <c r="H353" s="318"/>
      <c r="I353" s="328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29"/>
      <c r="Z353" s="329"/>
      <c r="AA353" s="329"/>
      <c r="AB353" s="329"/>
      <c r="AC353" s="329"/>
      <c r="AD353" s="329"/>
      <c r="AE353" s="329"/>
      <c r="AF353" s="329"/>
      <c r="AG353" s="329"/>
      <c r="AH353" s="329"/>
      <c r="AI353" s="329"/>
      <c r="AJ353" s="329"/>
      <c r="AK353" s="329"/>
      <c r="AL353" s="329"/>
      <c r="AM353" s="329"/>
      <c r="AN353" s="329"/>
      <c r="AO353" s="329"/>
      <c r="AP353" s="329"/>
      <c r="AQ353" s="329"/>
      <c r="AR353" s="330"/>
      <c r="AS353" s="187"/>
      <c r="AT353" s="187"/>
      <c r="AU353" s="151"/>
    </row>
    <row r="354" spans="4:52" ht="14.1" customHeight="1" x14ac:dyDescent="0.15">
      <c r="D354" s="316"/>
      <c r="E354" s="317"/>
      <c r="F354" s="317"/>
      <c r="G354" s="317"/>
      <c r="H354" s="318"/>
      <c r="I354" s="328"/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  <c r="T354" s="329"/>
      <c r="U354" s="329"/>
      <c r="V354" s="329"/>
      <c r="W354" s="329"/>
      <c r="X354" s="329"/>
      <c r="Y354" s="329"/>
      <c r="Z354" s="329"/>
      <c r="AA354" s="329"/>
      <c r="AB354" s="329"/>
      <c r="AC354" s="329"/>
      <c r="AD354" s="329"/>
      <c r="AE354" s="329"/>
      <c r="AF354" s="329"/>
      <c r="AG354" s="329"/>
      <c r="AH354" s="329"/>
      <c r="AI354" s="329"/>
      <c r="AJ354" s="329"/>
      <c r="AK354" s="329"/>
      <c r="AL354" s="329"/>
      <c r="AM354" s="329"/>
      <c r="AN354" s="329"/>
      <c r="AO354" s="329"/>
      <c r="AP354" s="329"/>
      <c r="AQ354" s="329"/>
      <c r="AR354" s="330"/>
      <c r="AS354" s="187"/>
      <c r="AT354" s="187"/>
      <c r="AU354" s="151"/>
    </row>
    <row r="355" spans="4:52" ht="14.1" customHeight="1" x14ac:dyDescent="0.15">
      <c r="D355" s="316"/>
      <c r="E355" s="317"/>
      <c r="F355" s="317"/>
      <c r="G355" s="317"/>
      <c r="H355" s="318"/>
      <c r="I355" s="328"/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  <c r="T355" s="329"/>
      <c r="U355" s="329"/>
      <c r="V355" s="329"/>
      <c r="W355" s="329"/>
      <c r="X355" s="329"/>
      <c r="Y355" s="329"/>
      <c r="Z355" s="329"/>
      <c r="AA355" s="329"/>
      <c r="AB355" s="329"/>
      <c r="AC355" s="329"/>
      <c r="AD355" s="329"/>
      <c r="AE355" s="329"/>
      <c r="AF355" s="329"/>
      <c r="AG355" s="329"/>
      <c r="AH355" s="329"/>
      <c r="AI355" s="329"/>
      <c r="AJ355" s="329"/>
      <c r="AK355" s="329"/>
      <c r="AL355" s="329"/>
      <c r="AM355" s="329"/>
      <c r="AN355" s="329"/>
      <c r="AO355" s="329"/>
      <c r="AP355" s="329"/>
      <c r="AQ355" s="329"/>
      <c r="AR355" s="330"/>
      <c r="AS355" s="187"/>
      <c r="AT355" s="187"/>
      <c r="AU355" s="151"/>
    </row>
    <row r="356" spans="4:52" ht="14.1" customHeight="1" x14ac:dyDescent="0.15">
      <c r="D356" s="316"/>
      <c r="E356" s="317"/>
      <c r="F356" s="317"/>
      <c r="G356" s="317"/>
      <c r="H356" s="318"/>
      <c r="I356" s="328"/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  <c r="T356" s="329"/>
      <c r="U356" s="329"/>
      <c r="V356" s="329"/>
      <c r="W356" s="329"/>
      <c r="X356" s="329"/>
      <c r="Y356" s="329"/>
      <c r="Z356" s="329"/>
      <c r="AA356" s="329"/>
      <c r="AB356" s="329"/>
      <c r="AC356" s="329"/>
      <c r="AD356" s="329"/>
      <c r="AE356" s="329"/>
      <c r="AF356" s="329"/>
      <c r="AG356" s="329"/>
      <c r="AH356" s="329"/>
      <c r="AI356" s="329"/>
      <c r="AJ356" s="329"/>
      <c r="AK356" s="329"/>
      <c r="AL356" s="329"/>
      <c r="AM356" s="329"/>
      <c r="AN356" s="329"/>
      <c r="AO356" s="329"/>
      <c r="AP356" s="329"/>
      <c r="AQ356" s="329"/>
      <c r="AR356" s="330"/>
      <c r="AS356" s="187"/>
      <c r="AT356" s="187"/>
      <c r="AU356" s="151"/>
    </row>
    <row r="357" spans="4:52" ht="14.1" customHeight="1" x14ac:dyDescent="0.15">
      <c r="D357" s="316"/>
      <c r="E357" s="317"/>
      <c r="F357" s="317"/>
      <c r="G357" s="317"/>
      <c r="H357" s="318"/>
      <c r="I357" s="328"/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  <c r="T357" s="329"/>
      <c r="U357" s="329"/>
      <c r="V357" s="329"/>
      <c r="W357" s="329"/>
      <c r="X357" s="329"/>
      <c r="Y357" s="329"/>
      <c r="Z357" s="329"/>
      <c r="AA357" s="329"/>
      <c r="AB357" s="329"/>
      <c r="AC357" s="329"/>
      <c r="AD357" s="329"/>
      <c r="AE357" s="329"/>
      <c r="AF357" s="329"/>
      <c r="AG357" s="329"/>
      <c r="AH357" s="329"/>
      <c r="AI357" s="329"/>
      <c r="AJ357" s="329"/>
      <c r="AK357" s="329"/>
      <c r="AL357" s="329"/>
      <c r="AM357" s="329"/>
      <c r="AN357" s="329"/>
      <c r="AO357" s="329"/>
      <c r="AP357" s="329"/>
      <c r="AQ357" s="329"/>
      <c r="AR357" s="330"/>
      <c r="AS357" s="187"/>
      <c r="AT357" s="187"/>
      <c r="AU357" s="151"/>
    </row>
    <row r="358" spans="4:52" ht="14.1" customHeight="1" x14ac:dyDescent="0.15">
      <c r="D358" s="316"/>
      <c r="E358" s="317"/>
      <c r="F358" s="317"/>
      <c r="G358" s="317"/>
      <c r="H358" s="318"/>
      <c r="I358" s="328"/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  <c r="T358" s="329"/>
      <c r="U358" s="329"/>
      <c r="V358" s="329"/>
      <c r="W358" s="329"/>
      <c r="X358" s="329"/>
      <c r="Y358" s="329"/>
      <c r="Z358" s="329"/>
      <c r="AA358" s="329"/>
      <c r="AB358" s="329"/>
      <c r="AC358" s="329"/>
      <c r="AD358" s="329"/>
      <c r="AE358" s="329"/>
      <c r="AF358" s="329"/>
      <c r="AG358" s="329"/>
      <c r="AH358" s="329"/>
      <c r="AI358" s="329"/>
      <c r="AJ358" s="329"/>
      <c r="AK358" s="329"/>
      <c r="AL358" s="329"/>
      <c r="AM358" s="329"/>
      <c r="AN358" s="329"/>
      <c r="AO358" s="329"/>
      <c r="AP358" s="329"/>
      <c r="AQ358" s="329"/>
      <c r="AR358" s="330"/>
      <c r="AS358" s="187"/>
      <c r="AT358" s="187"/>
      <c r="AU358" s="151"/>
    </row>
    <row r="359" spans="4:52" ht="14.1" customHeight="1" x14ac:dyDescent="0.15">
      <c r="D359" s="316"/>
      <c r="E359" s="317"/>
      <c r="F359" s="317"/>
      <c r="G359" s="317"/>
      <c r="H359" s="318"/>
      <c r="I359" s="331"/>
      <c r="J359" s="310"/>
      <c r="K359" s="310"/>
      <c r="L359" s="310"/>
      <c r="M359" s="310"/>
      <c r="N359" s="310"/>
      <c r="O359" s="310"/>
      <c r="P359" s="310"/>
      <c r="Q359" s="310"/>
      <c r="R359" s="310"/>
      <c r="S359" s="310"/>
      <c r="T359" s="310"/>
      <c r="U359" s="310"/>
      <c r="V359" s="310"/>
      <c r="W359" s="310"/>
      <c r="X359" s="310"/>
      <c r="Y359" s="310"/>
      <c r="Z359" s="310"/>
      <c r="AA359" s="310"/>
      <c r="AB359" s="310"/>
      <c r="AC359" s="310"/>
      <c r="AD359" s="310"/>
      <c r="AE359" s="310"/>
      <c r="AF359" s="310"/>
      <c r="AG359" s="310"/>
      <c r="AH359" s="310"/>
      <c r="AI359" s="310"/>
      <c r="AJ359" s="310"/>
      <c r="AK359" s="310"/>
      <c r="AL359" s="310"/>
      <c r="AM359" s="310"/>
      <c r="AN359" s="310"/>
      <c r="AO359" s="310"/>
      <c r="AP359" s="310"/>
      <c r="AQ359" s="310"/>
      <c r="AR359" s="332"/>
      <c r="AS359" s="187" t="s">
        <v>327</v>
      </c>
      <c r="AT359" s="187" t="s">
        <v>323</v>
      </c>
      <c r="AU359" s="151"/>
      <c r="AV359" s="1">
        <f>LEN(I352)</f>
        <v>0</v>
      </c>
      <c r="AW359" s="1" t="s">
        <v>158</v>
      </c>
      <c r="AX359" s="2">
        <v>700</v>
      </c>
      <c r="AY359" s="1" t="s">
        <v>156</v>
      </c>
      <c r="AZ359" s="3" t="str">
        <f>IF(AV359&gt;AX359,"FIGYELEM! Tartsa be a megjelölt karakterszámot!","-")</f>
        <v>-</v>
      </c>
    </row>
    <row r="360" spans="4:52" ht="26.1" customHeight="1" x14ac:dyDescent="0.2">
      <c r="D360" s="316"/>
      <c r="E360" s="317"/>
      <c r="F360" s="317"/>
      <c r="G360" s="317"/>
      <c r="H360" s="318"/>
      <c r="I360" s="286" t="s">
        <v>398</v>
      </c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  <c r="AP360" s="308"/>
      <c r="AQ360" s="308"/>
      <c r="AR360" s="309"/>
      <c r="AS360" s="166">
        <f>IF(Y360=BN$54,1,0)</f>
        <v>0</v>
      </c>
      <c r="AT360" s="167"/>
      <c r="AU360" s="165"/>
      <c r="AZ360" s="3" t="str">
        <f>IF(Y360=BN$54,"FIGYELEM! Fejtse ki A részt vevő diákok tevékenységének bemutatása c. mezőben!","-")</f>
        <v>-</v>
      </c>
    </row>
    <row r="361" spans="4:52" ht="26.1" customHeight="1" x14ac:dyDescent="0.2">
      <c r="D361" s="319"/>
      <c r="E361" s="320"/>
      <c r="F361" s="320"/>
      <c r="G361" s="320"/>
      <c r="H361" s="321"/>
      <c r="I361" s="286" t="s">
        <v>251</v>
      </c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8"/>
      <c r="Y361" s="307"/>
      <c r="Z361" s="308"/>
      <c r="AA361" s="308"/>
      <c r="AB361" s="308"/>
      <c r="AC361" s="308"/>
      <c r="AD361" s="308"/>
      <c r="AE361" s="308"/>
      <c r="AF361" s="308"/>
      <c r="AG361" s="308"/>
      <c r="AH361" s="308"/>
      <c r="AI361" s="308"/>
      <c r="AJ361" s="308"/>
      <c r="AK361" s="308"/>
      <c r="AL361" s="308"/>
      <c r="AM361" s="308"/>
      <c r="AN361" s="308"/>
      <c r="AO361" s="308"/>
      <c r="AP361" s="308"/>
      <c r="AQ361" s="308"/>
      <c r="AR361" s="309"/>
      <c r="AS361" s="166">
        <f>IF(Y361=BM$55,1,0)</f>
        <v>0</v>
      </c>
      <c r="AT361" s="167"/>
      <c r="AU361" s="165"/>
      <c r="AZ361" s="3" t="str">
        <f>IF(Y361=BM$55,"FIGYELEM! Fejtse ki A részt vevő diákok tevékenységének bemutatása c. mezőben!","-")</f>
        <v>-</v>
      </c>
    </row>
    <row r="362" spans="4:52" ht="27.95" customHeight="1" x14ac:dyDescent="0.2">
      <c r="D362" s="334" t="s">
        <v>84</v>
      </c>
      <c r="E362" s="334"/>
      <c r="F362" s="334"/>
      <c r="G362" s="334"/>
      <c r="H362" s="334"/>
      <c r="I362" s="334"/>
      <c r="J362" s="334"/>
      <c r="K362" s="334"/>
      <c r="L362" s="334"/>
      <c r="M362" s="334"/>
      <c r="N362" s="334"/>
      <c r="O362" s="334"/>
      <c r="P362" s="334"/>
      <c r="Q362" s="334"/>
      <c r="R362" s="334"/>
      <c r="S362" s="334"/>
      <c r="T362" s="334"/>
      <c r="U362" s="334"/>
      <c r="V362" s="334"/>
      <c r="W362" s="334"/>
      <c r="X362" s="334"/>
      <c r="Y362" s="334"/>
      <c r="Z362" s="334"/>
      <c r="AA362" s="334"/>
      <c r="AB362" s="334"/>
      <c r="AC362" s="334"/>
      <c r="AD362" s="334"/>
      <c r="AE362" s="334"/>
      <c r="AF362" s="334"/>
      <c r="AG362" s="334"/>
      <c r="AH362" s="334"/>
      <c r="AI362" s="334"/>
      <c r="AJ362" s="334"/>
      <c r="AK362" s="334"/>
      <c r="AL362" s="334"/>
      <c r="AM362" s="334"/>
      <c r="AN362" s="334"/>
      <c r="AO362" s="334"/>
      <c r="AP362" s="334"/>
      <c r="AQ362" s="334"/>
      <c r="AR362" s="334"/>
      <c r="AS362" s="163"/>
      <c r="AT362" s="163"/>
      <c r="AU362" s="163"/>
    </row>
    <row r="363" spans="4:52" ht="14.1" customHeight="1" x14ac:dyDescent="0.2">
      <c r="D363" s="296" t="s">
        <v>170</v>
      </c>
      <c r="E363" s="297"/>
      <c r="F363" s="297"/>
      <c r="G363" s="297"/>
      <c r="H363" s="298"/>
      <c r="I363" s="322" t="s">
        <v>331</v>
      </c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  <c r="AA363" s="323"/>
      <c r="AB363" s="323"/>
      <c r="AC363" s="323"/>
      <c r="AD363" s="323"/>
      <c r="AE363" s="323"/>
      <c r="AF363" s="323"/>
      <c r="AG363" s="323"/>
      <c r="AH363" s="323"/>
      <c r="AI363" s="323"/>
      <c r="AJ363" s="323"/>
      <c r="AK363" s="323"/>
      <c r="AL363" s="323"/>
      <c r="AM363" s="323"/>
      <c r="AN363" s="323"/>
      <c r="AO363" s="323"/>
      <c r="AP363" s="323"/>
      <c r="AQ363" s="323"/>
      <c r="AR363" s="324"/>
      <c r="AS363" s="164"/>
      <c r="AT363" s="164"/>
      <c r="AU363" s="164"/>
    </row>
    <row r="364" spans="4:52" ht="14.1" customHeight="1" x14ac:dyDescent="0.2">
      <c r="D364" s="333"/>
      <c r="E364" s="333"/>
      <c r="F364" s="333"/>
      <c r="G364" s="333"/>
      <c r="H364" s="333"/>
      <c r="I364" s="307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  <c r="AA364" s="308"/>
      <c r="AB364" s="308"/>
      <c r="AC364" s="308"/>
      <c r="AD364" s="308"/>
      <c r="AE364" s="308"/>
      <c r="AF364" s="308"/>
      <c r="AG364" s="308"/>
      <c r="AH364" s="308"/>
      <c r="AI364" s="308"/>
      <c r="AJ364" s="308"/>
      <c r="AK364" s="308"/>
      <c r="AL364" s="308"/>
      <c r="AM364" s="308"/>
      <c r="AN364" s="308"/>
      <c r="AO364" s="308"/>
      <c r="AP364" s="308"/>
      <c r="AQ364" s="308"/>
      <c r="AR364" s="309"/>
      <c r="AS364" s="165"/>
      <c r="AT364" s="165"/>
      <c r="AU364" s="165"/>
    </row>
    <row r="365" spans="4:52" ht="14.1" customHeight="1" x14ac:dyDescent="0.2">
      <c r="D365" s="333"/>
      <c r="E365" s="333"/>
      <c r="F365" s="333"/>
      <c r="G365" s="333"/>
      <c r="H365" s="333"/>
      <c r="I365" s="286" t="s">
        <v>332</v>
      </c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  <c r="AA365" s="287"/>
      <c r="AB365" s="287"/>
      <c r="AC365" s="287"/>
      <c r="AD365" s="287"/>
      <c r="AE365" s="287"/>
      <c r="AF365" s="287"/>
      <c r="AG365" s="287"/>
      <c r="AH365" s="287"/>
      <c r="AI365" s="287"/>
      <c r="AJ365" s="287"/>
      <c r="AK365" s="287"/>
      <c r="AL365" s="287"/>
      <c r="AM365" s="287"/>
      <c r="AN365" s="287"/>
      <c r="AO365" s="287"/>
      <c r="AP365" s="287"/>
      <c r="AQ365" s="287"/>
      <c r="AR365" s="288"/>
      <c r="AS365" s="164"/>
      <c r="AT365" s="164"/>
      <c r="AU365" s="164"/>
    </row>
    <row r="366" spans="4:52" ht="14.1" customHeight="1" x14ac:dyDescent="0.2">
      <c r="D366" s="333"/>
      <c r="E366" s="333"/>
      <c r="F366" s="333"/>
      <c r="G366" s="333"/>
      <c r="H366" s="333"/>
      <c r="I366" s="307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  <c r="AA366" s="308"/>
      <c r="AB366" s="308"/>
      <c r="AC366" s="308"/>
      <c r="AD366" s="308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  <c r="AP366" s="308"/>
      <c r="AQ366" s="308"/>
      <c r="AR366" s="309"/>
      <c r="AS366" s="165"/>
      <c r="AT366" s="165"/>
      <c r="AU366" s="165"/>
    </row>
    <row r="367" spans="4:52" ht="27.95" customHeight="1" x14ac:dyDescent="0.15">
      <c r="D367" s="295" t="s">
        <v>167</v>
      </c>
      <c r="E367" s="295"/>
      <c r="F367" s="295"/>
      <c r="G367" s="295"/>
      <c r="H367" s="295"/>
      <c r="I367" s="286" t="s">
        <v>404</v>
      </c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  <c r="AA367" s="287"/>
      <c r="AB367" s="287"/>
      <c r="AC367" s="287"/>
      <c r="AD367" s="287"/>
      <c r="AE367" s="287"/>
      <c r="AF367" s="287"/>
      <c r="AG367" s="287"/>
      <c r="AH367" s="287"/>
      <c r="AI367" s="287"/>
      <c r="AJ367" s="287"/>
      <c r="AK367" s="287"/>
      <c r="AL367" s="287"/>
      <c r="AM367" s="287"/>
      <c r="AN367" s="287"/>
      <c r="AO367" s="287"/>
      <c r="AP367" s="287"/>
      <c r="AQ367" s="287"/>
      <c r="AR367" s="288"/>
      <c r="AS367" s="187"/>
      <c r="AT367" s="187"/>
      <c r="AU367" s="164"/>
    </row>
    <row r="368" spans="4:52" ht="14.1" customHeight="1" x14ac:dyDescent="0.15">
      <c r="D368" s="295"/>
      <c r="E368" s="295"/>
      <c r="F368" s="295"/>
      <c r="G368" s="295"/>
      <c r="H368" s="295"/>
      <c r="I368" s="325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26"/>
      <c r="X368" s="326"/>
      <c r="Y368" s="326"/>
      <c r="Z368" s="326"/>
      <c r="AA368" s="326"/>
      <c r="AB368" s="326"/>
      <c r="AC368" s="326"/>
      <c r="AD368" s="326"/>
      <c r="AE368" s="326"/>
      <c r="AF368" s="326"/>
      <c r="AG368" s="326"/>
      <c r="AH368" s="326"/>
      <c r="AI368" s="326"/>
      <c r="AJ368" s="326"/>
      <c r="AK368" s="326"/>
      <c r="AL368" s="326"/>
      <c r="AM368" s="326"/>
      <c r="AN368" s="326"/>
      <c r="AO368" s="326"/>
      <c r="AP368" s="326"/>
      <c r="AQ368" s="326"/>
      <c r="AR368" s="327"/>
      <c r="AS368" s="187"/>
      <c r="AT368" s="187"/>
      <c r="AU368" s="151"/>
    </row>
    <row r="369" spans="4:52" ht="14.1" customHeight="1" x14ac:dyDescent="0.15">
      <c r="D369" s="295"/>
      <c r="E369" s="295"/>
      <c r="F369" s="295"/>
      <c r="G369" s="295"/>
      <c r="H369" s="295"/>
      <c r="I369" s="328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/>
      <c r="U369" s="329"/>
      <c r="V369" s="329"/>
      <c r="W369" s="329"/>
      <c r="X369" s="329"/>
      <c r="Y369" s="329"/>
      <c r="Z369" s="329"/>
      <c r="AA369" s="329"/>
      <c r="AB369" s="329"/>
      <c r="AC369" s="329"/>
      <c r="AD369" s="329"/>
      <c r="AE369" s="329"/>
      <c r="AF369" s="329"/>
      <c r="AG369" s="329"/>
      <c r="AH369" s="329"/>
      <c r="AI369" s="329"/>
      <c r="AJ369" s="329"/>
      <c r="AK369" s="329"/>
      <c r="AL369" s="329"/>
      <c r="AM369" s="329"/>
      <c r="AN369" s="329"/>
      <c r="AO369" s="329"/>
      <c r="AP369" s="329"/>
      <c r="AQ369" s="329"/>
      <c r="AR369" s="330"/>
      <c r="AS369" s="187"/>
      <c r="AT369" s="187"/>
      <c r="AU369" s="151"/>
    </row>
    <row r="370" spans="4:52" ht="14.1" customHeight="1" x14ac:dyDescent="0.15">
      <c r="D370" s="295"/>
      <c r="E370" s="295"/>
      <c r="F370" s="295"/>
      <c r="G370" s="295"/>
      <c r="H370" s="295"/>
      <c r="I370" s="328"/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  <c r="T370" s="329"/>
      <c r="U370" s="329"/>
      <c r="V370" s="329"/>
      <c r="W370" s="329"/>
      <c r="X370" s="329"/>
      <c r="Y370" s="329"/>
      <c r="Z370" s="329"/>
      <c r="AA370" s="329"/>
      <c r="AB370" s="329"/>
      <c r="AC370" s="329"/>
      <c r="AD370" s="329"/>
      <c r="AE370" s="329"/>
      <c r="AF370" s="329"/>
      <c r="AG370" s="329"/>
      <c r="AH370" s="329"/>
      <c r="AI370" s="329"/>
      <c r="AJ370" s="329"/>
      <c r="AK370" s="329"/>
      <c r="AL370" s="329"/>
      <c r="AM370" s="329"/>
      <c r="AN370" s="329"/>
      <c r="AO370" s="329"/>
      <c r="AP370" s="329"/>
      <c r="AQ370" s="329"/>
      <c r="AR370" s="330"/>
      <c r="AS370" s="187"/>
      <c r="AT370" s="187"/>
      <c r="AU370" s="151"/>
    </row>
    <row r="371" spans="4:52" ht="14.1" customHeight="1" x14ac:dyDescent="0.15">
      <c r="D371" s="295"/>
      <c r="E371" s="295"/>
      <c r="F371" s="295"/>
      <c r="G371" s="295"/>
      <c r="H371" s="295"/>
      <c r="I371" s="328"/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  <c r="T371" s="329"/>
      <c r="U371" s="329"/>
      <c r="V371" s="329"/>
      <c r="W371" s="329"/>
      <c r="X371" s="329"/>
      <c r="Y371" s="329"/>
      <c r="Z371" s="329"/>
      <c r="AA371" s="329"/>
      <c r="AB371" s="329"/>
      <c r="AC371" s="329"/>
      <c r="AD371" s="329"/>
      <c r="AE371" s="329"/>
      <c r="AF371" s="329"/>
      <c r="AG371" s="329"/>
      <c r="AH371" s="329"/>
      <c r="AI371" s="329"/>
      <c r="AJ371" s="329"/>
      <c r="AK371" s="329"/>
      <c r="AL371" s="329"/>
      <c r="AM371" s="329"/>
      <c r="AN371" s="329"/>
      <c r="AO371" s="329"/>
      <c r="AP371" s="329"/>
      <c r="AQ371" s="329"/>
      <c r="AR371" s="330"/>
      <c r="AS371" s="187"/>
      <c r="AT371" s="187"/>
      <c r="AU371" s="151"/>
    </row>
    <row r="372" spans="4:52" ht="14.1" customHeight="1" x14ac:dyDescent="0.15">
      <c r="D372" s="295"/>
      <c r="E372" s="295"/>
      <c r="F372" s="295"/>
      <c r="G372" s="295"/>
      <c r="H372" s="295"/>
      <c r="I372" s="328"/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  <c r="T372" s="329"/>
      <c r="U372" s="329"/>
      <c r="V372" s="329"/>
      <c r="W372" s="329"/>
      <c r="X372" s="329"/>
      <c r="Y372" s="329"/>
      <c r="Z372" s="329"/>
      <c r="AA372" s="329"/>
      <c r="AB372" s="329"/>
      <c r="AC372" s="329"/>
      <c r="AD372" s="329"/>
      <c r="AE372" s="329"/>
      <c r="AF372" s="329"/>
      <c r="AG372" s="329"/>
      <c r="AH372" s="329"/>
      <c r="AI372" s="329"/>
      <c r="AJ372" s="329"/>
      <c r="AK372" s="329"/>
      <c r="AL372" s="329"/>
      <c r="AM372" s="329"/>
      <c r="AN372" s="329"/>
      <c r="AO372" s="329"/>
      <c r="AP372" s="329"/>
      <c r="AQ372" s="329"/>
      <c r="AR372" s="330"/>
      <c r="AS372" s="187"/>
      <c r="AT372" s="187"/>
      <c r="AU372" s="151"/>
    </row>
    <row r="373" spans="4:52" ht="14.1" customHeight="1" x14ac:dyDescent="0.15">
      <c r="D373" s="295"/>
      <c r="E373" s="295"/>
      <c r="F373" s="295"/>
      <c r="G373" s="295"/>
      <c r="H373" s="295"/>
      <c r="I373" s="328"/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  <c r="T373" s="329"/>
      <c r="U373" s="329"/>
      <c r="V373" s="329"/>
      <c r="W373" s="329"/>
      <c r="X373" s="329"/>
      <c r="Y373" s="329"/>
      <c r="Z373" s="329"/>
      <c r="AA373" s="329"/>
      <c r="AB373" s="329"/>
      <c r="AC373" s="329"/>
      <c r="AD373" s="329"/>
      <c r="AE373" s="329"/>
      <c r="AF373" s="329"/>
      <c r="AG373" s="329"/>
      <c r="AH373" s="329"/>
      <c r="AI373" s="329"/>
      <c r="AJ373" s="329"/>
      <c r="AK373" s="329"/>
      <c r="AL373" s="329"/>
      <c r="AM373" s="329"/>
      <c r="AN373" s="329"/>
      <c r="AO373" s="329"/>
      <c r="AP373" s="329"/>
      <c r="AQ373" s="329"/>
      <c r="AR373" s="330"/>
      <c r="AS373" s="187"/>
      <c r="AT373" s="187"/>
      <c r="AU373" s="151"/>
    </row>
    <row r="374" spans="4:52" ht="14.1" customHeight="1" x14ac:dyDescent="0.15">
      <c r="D374" s="295"/>
      <c r="E374" s="295"/>
      <c r="F374" s="295"/>
      <c r="G374" s="295"/>
      <c r="H374" s="295"/>
      <c r="I374" s="328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/>
      <c r="U374" s="329"/>
      <c r="V374" s="329"/>
      <c r="W374" s="329"/>
      <c r="X374" s="329"/>
      <c r="Y374" s="329"/>
      <c r="Z374" s="329"/>
      <c r="AA374" s="329"/>
      <c r="AB374" s="329"/>
      <c r="AC374" s="329"/>
      <c r="AD374" s="329"/>
      <c r="AE374" s="329"/>
      <c r="AF374" s="329"/>
      <c r="AG374" s="329"/>
      <c r="AH374" s="329"/>
      <c r="AI374" s="329"/>
      <c r="AJ374" s="329"/>
      <c r="AK374" s="329"/>
      <c r="AL374" s="329"/>
      <c r="AM374" s="329"/>
      <c r="AN374" s="329"/>
      <c r="AO374" s="329"/>
      <c r="AP374" s="329"/>
      <c r="AQ374" s="329"/>
      <c r="AR374" s="330"/>
      <c r="AS374" s="187"/>
      <c r="AT374" s="187"/>
      <c r="AU374" s="151"/>
    </row>
    <row r="375" spans="4:52" ht="14.1" customHeight="1" x14ac:dyDescent="0.15">
      <c r="D375" s="295"/>
      <c r="E375" s="295"/>
      <c r="F375" s="295"/>
      <c r="G375" s="295"/>
      <c r="H375" s="295"/>
      <c r="I375" s="331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10"/>
      <c r="X375" s="310"/>
      <c r="Y375" s="310"/>
      <c r="Z375" s="310"/>
      <c r="AA375" s="310"/>
      <c r="AB375" s="310"/>
      <c r="AC375" s="310"/>
      <c r="AD375" s="310"/>
      <c r="AE375" s="310"/>
      <c r="AF375" s="310"/>
      <c r="AG375" s="310"/>
      <c r="AH375" s="310"/>
      <c r="AI375" s="310"/>
      <c r="AJ375" s="310"/>
      <c r="AK375" s="310"/>
      <c r="AL375" s="310"/>
      <c r="AM375" s="310"/>
      <c r="AN375" s="310"/>
      <c r="AO375" s="310"/>
      <c r="AP375" s="310"/>
      <c r="AQ375" s="310"/>
      <c r="AR375" s="332"/>
      <c r="AS375" s="187" t="s">
        <v>327</v>
      </c>
      <c r="AT375" s="187" t="s">
        <v>323</v>
      </c>
      <c r="AU375" s="151"/>
      <c r="AV375" s="1">
        <f>LEN(I368)</f>
        <v>0</v>
      </c>
      <c r="AW375" s="1" t="s">
        <v>158</v>
      </c>
      <c r="AX375" s="2">
        <v>700</v>
      </c>
      <c r="AY375" s="1" t="s">
        <v>156</v>
      </c>
      <c r="AZ375" s="3" t="str">
        <f>IF(AV375&gt;AX375,"FIGYELEM! Tartsa be a megjelölt karakterszámot!","-")</f>
        <v>-</v>
      </c>
    </row>
    <row r="376" spans="4:52" ht="26.1" customHeight="1" x14ac:dyDescent="0.2">
      <c r="D376" s="295"/>
      <c r="E376" s="295"/>
      <c r="F376" s="295"/>
      <c r="G376" s="295"/>
      <c r="H376" s="295"/>
      <c r="I376" s="286" t="s">
        <v>398</v>
      </c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8"/>
      <c r="Y376" s="308"/>
      <c r="Z376" s="308"/>
      <c r="AA376" s="308"/>
      <c r="AB376" s="308"/>
      <c r="AC376" s="308"/>
      <c r="AD376" s="308"/>
      <c r="AE376" s="308"/>
      <c r="AF376" s="308"/>
      <c r="AG376" s="308"/>
      <c r="AH376" s="308"/>
      <c r="AI376" s="308"/>
      <c r="AJ376" s="308"/>
      <c r="AK376" s="308"/>
      <c r="AL376" s="308"/>
      <c r="AM376" s="308"/>
      <c r="AN376" s="308"/>
      <c r="AO376" s="308"/>
      <c r="AP376" s="308"/>
      <c r="AQ376" s="308"/>
      <c r="AR376" s="309"/>
      <c r="AS376" s="166">
        <f>IF(Y376=BN$54,1,0)</f>
        <v>0</v>
      </c>
      <c r="AT376" s="167"/>
      <c r="AU376" s="165"/>
      <c r="AZ376" s="3" t="str">
        <f>IF(Y376=BN$54,"FIGYELEM! Fejtse ki A részt vevő diákok tevékenységének bemutatása c. mezőben!","-")</f>
        <v>-</v>
      </c>
    </row>
    <row r="377" spans="4:52" ht="26.1" customHeight="1" x14ac:dyDescent="0.2">
      <c r="D377" s="295"/>
      <c r="E377" s="295"/>
      <c r="F377" s="295"/>
      <c r="G377" s="295"/>
      <c r="H377" s="295"/>
      <c r="I377" s="286" t="s">
        <v>251</v>
      </c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8"/>
      <c r="Y377" s="307"/>
      <c r="Z377" s="308"/>
      <c r="AA377" s="308"/>
      <c r="AB377" s="308"/>
      <c r="AC377" s="308"/>
      <c r="AD377" s="308"/>
      <c r="AE377" s="308"/>
      <c r="AF377" s="308"/>
      <c r="AG377" s="308"/>
      <c r="AH377" s="308"/>
      <c r="AI377" s="308"/>
      <c r="AJ377" s="308"/>
      <c r="AK377" s="308"/>
      <c r="AL377" s="308"/>
      <c r="AM377" s="308"/>
      <c r="AN377" s="308"/>
      <c r="AO377" s="308"/>
      <c r="AP377" s="308"/>
      <c r="AQ377" s="308"/>
      <c r="AR377" s="309"/>
      <c r="AS377" s="166">
        <f>IF(Y377=BM$55,1,0)</f>
        <v>0</v>
      </c>
      <c r="AT377" s="167"/>
      <c r="AU377" s="165"/>
      <c r="AZ377" s="3" t="str">
        <f>IF(Y377=BM$55,"FIGYELEM! Fejtse ki A részt vevő diákok tevékenységének bemutatása c. mezőben!","-")</f>
        <v>-</v>
      </c>
    </row>
    <row r="378" spans="4:52" ht="14.1" customHeight="1" x14ac:dyDescent="0.2">
      <c r="D378" s="313" t="s">
        <v>168</v>
      </c>
      <c r="E378" s="314"/>
      <c r="F378" s="314"/>
      <c r="G378" s="314"/>
      <c r="H378" s="315"/>
      <c r="I378" s="322" t="s">
        <v>331</v>
      </c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  <c r="T378" s="323"/>
      <c r="U378" s="323"/>
      <c r="V378" s="323"/>
      <c r="W378" s="323"/>
      <c r="X378" s="323"/>
      <c r="Y378" s="323"/>
      <c r="Z378" s="323"/>
      <c r="AA378" s="323"/>
      <c r="AB378" s="323"/>
      <c r="AC378" s="323"/>
      <c r="AD378" s="323"/>
      <c r="AE378" s="323"/>
      <c r="AF378" s="323"/>
      <c r="AG378" s="323"/>
      <c r="AH378" s="323"/>
      <c r="AI378" s="323"/>
      <c r="AJ378" s="323"/>
      <c r="AK378" s="323"/>
      <c r="AL378" s="323"/>
      <c r="AM378" s="323"/>
      <c r="AN378" s="323"/>
      <c r="AO378" s="323"/>
      <c r="AP378" s="323"/>
      <c r="AQ378" s="323"/>
      <c r="AR378" s="324"/>
      <c r="AS378" s="164"/>
      <c r="AT378" s="164"/>
      <c r="AU378" s="164"/>
    </row>
    <row r="379" spans="4:52" ht="14.1" customHeight="1" x14ac:dyDescent="0.2">
      <c r="D379" s="316"/>
      <c r="E379" s="317"/>
      <c r="F379" s="317"/>
      <c r="G379" s="317"/>
      <c r="H379" s="318"/>
      <c r="I379" s="307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08"/>
      <c r="AI379" s="308"/>
      <c r="AJ379" s="308"/>
      <c r="AK379" s="308"/>
      <c r="AL379" s="308"/>
      <c r="AM379" s="308"/>
      <c r="AN379" s="308"/>
      <c r="AO379" s="308"/>
      <c r="AP379" s="308"/>
      <c r="AQ379" s="308"/>
      <c r="AR379" s="309"/>
      <c r="AS379" s="165"/>
      <c r="AT379" s="165"/>
      <c r="AU379" s="165"/>
    </row>
    <row r="380" spans="4:52" ht="14.1" customHeight="1" x14ac:dyDescent="0.2">
      <c r="D380" s="316"/>
      <c r="E380" s="317"/>
      <c r="F380" s="317"/>
      <c r="G380" s="317"/>
      <c r="H380" s="318"/>
      <c r="I380" s="286" t="s">
        <v>332</v>
      </c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  <c r="AA380" s="287"/>
      <c r="AB380" s="287"/>
      <c r="AC380" s="287"/>
      <c r="AD380" s="287"/>
      <c r="AE380" s="287"/>
      <c r="AF380" s="287"/>
      <c r="AG380" s="287"/>
      <c r="AH380" s="287"/>
      <c r="AI380" s="287"/>
      <c r="AJ380" s="287"/>
      <c r="AK380" s="287"/>
      <c r="AL380" s="287"/>
      <c r="AM380" s="287"/>
      <c r="AN380" s="287"/>
      <c r="AO380" s="287"/>
      <c r="AP380" s="287"/>
      <c r="AQ380" s="287"/>
      <c r="AR380" s="288"/>
      <c r="AS380" s="164"/>
      <c r="AT380" s="164"/>
      <c r="AU380" s="164"/>
    </row>
    <row r="381" spans="4:52" ht="14.1" customHeight="1" x14ac:dyDescent="0.2">
      <c r="D381" s="316"/>
      <c r="E381" s="317"/>
      <c r="F381" s="317"/>
      <c r="G381" s="317"/>
      <c r="H381" s="318"/>
      <c r="I381" s="307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308"/>
      <c r="AI381" s="308"/>
      <c r="AJ381" s="308"/>
      <c r="AK381" s="308"/>
      <c r="AL381" s="308"/>
      <c r="AM381" s="308"/>
      <c r="AN381" s="308"/>
      <c r="AO381" s="308"/>
      <c r="AP381" s="308"/>
      <c r="AQ381" s="308"/>
      <c r="AR381" s="309"/>
      <c r="AS381" s="165"/>
      <c r="AT381" s="165"/>
      <c r="AU381" s="165"/>
    </row>
    <row r="382" spans="4:52" ht="27.95" customHeight="1" x14ac:dyDescent="0.15">
      <c r="D382" s="316"/>
      <c r="E382" s="317"/>
      <c r="F382" s="317"/>
      <c r="G382" s="317"/>
      <c r="H382" s="318"/>
      <c r="I382" s="286" t="s">
        <v>404</v>
      </c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  <c r="AA382" s="287"/>
      <c r="AB382" s="287"/>
      <c r="AC382" s="287"/>
      <c r="AD382" s="287"/>
      <c r="AE382" s="287"/>
      <c r="AF382" s="287"/>
      <c r="AG382" s="287"/>
      <c r="AH382" s="287"/>
      <c r="AI382" s="287"/>
      <c r="AJ382" s="287"/>
      <c r="AK382" s="287"/>
      <c r="AL382" s="287"/>
      <c r="AM382" s="287"/>
      <c r="AN382" s="287"/>
      <c r="AO382" s="287"/>
      <c r="AP382" s="287"/>
      <c r="AQ382" s="287"/>
      <c r="AR382" s="288"/>
      <c r="AS382" s="187"/>
      <c r="AT382" s="187"/>
      <c r="AU382" s="164"/>
    </row>
    <row r="383" spans="4:52" ht="14.1" customHeight="1" x14ac:dyDescent="0.15">
      <c r="D383" s="316"/>
      <c r="E383" s="317"/>
      <c r="F383" s="317"/>
      <c r="G383" s="317"/>
      <c r="H383" s="318"/>
      <c r="I383" s="325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26"/>
      <c r="X383" s="326"/>
      <c r="Y383" s="326"/>
      <c r="Z383" s="326"/>
      <c r="AA383" s="326"/>
      <c r="AB383" s="326"/>
      <c r="AC383" s="326"/>
      <c r="AD383" s="326"/>
      <c r="AE383" s="326"/>
      <c r="AF383" s="326"/>
      <c r="AG383" s="326"/>
      <c r="AH383" s="326"/>
      <c r="AI383" s="326"/>
      <c r="AJ383" s="326"/>
      <c r="AK383" s="326"/>
      <c r="AL383" s="326"/>
      <c r="AM383" s="326"/>
      <c r="AN383" s="326"/>
      <c r="AO383" s="326"/>
      <c r="AP383" s="326"/>
      <c r="AQ383" s="326"/>
      <c r="AR383" s="327"/>
      <c r="AS383" s="187"/>
      <c r="AT383" s="187"/>
      <c r="AU383" s="151"/>
    </row>
    <row r="384" spans="4:52" ht="14.1" customHeight="1" x14ac:dyDescent="0.15">
      <c r="D384" s="316"/>
      <c r="E384" s="317"/>
      <c r="F384" s="317"/>
      <c r="G384" s="317"/>
      <c r="H384" s="318"/>
      <c r="I384" s="328"/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  <c r="T384" s="329"/>
      <c r="U384" s="329"/>
      <c r="V384" s="329"/>
      <c r="W384" s="329"/>
      <c r="X384" s="329"/>
      <c r="Y384" s="329"/>
      <c r="Z384" s="329"/>
      <c r="AA384" s="329"/>
      <c r="AB384" s="329"/>
      <c r="AC384" s="329"/>
      <c r="AD384" s="329"/>
      <c r="AE384" s="329"/>
      <c r="AF384" s="329"/>
      <c r="AG384" s="329"/>
      <c r="AH384" s="329"/>
      <c r="AI384" s="329"/>
      <c r="AJ384" s="329"/>
      <c r="AK384" s="329"/>
      <c r="AL384" s="329"/>
      <c r="AM384" s="329"/>
      <c r="AN384" s="329"/>
      <c r="AO384" s="329"/>
      <c r="AP384" s="329"/>
      <c r="AQ384" s="329"/>
      <c r="AR384" s="330"/>
      <c r="AS384" s="187"/>
      <c r="AT384" s="187"/>
      <c r="AU384" s="151"/>
    </row>
    <row r="385" spans="4:52" ht="14.1" customHeight="1" x14ac:dyDescent="0.15">
      <c r="D385" s="316"/>
      <c r="E385" s="317"/>
      <c r="F385" s="317"/>
      <c r="G385" s="317"/>
      <c r="H385" s="318"/>
      <c r="I385" s="328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/>
      <c r="U385" s="329"/>
      <c r="V385" s="329"/>
      <c r="W385" s="329"/>
      <c r="X385" s="329"/>
      <c r="Y385" s="329"/>
      <c r="Z385" s="329"/>
      <c r="AA385" s="329"/>
      <c r="AB385" s="329"/>
      <c r="AC385" s="329"/>
      <c r="AD385" s="329"/>
      <c r="AE385" s="329"/>
      <c r="AF385" s="329"/>
      <c r="AG385" s="329"/>
      <c r="AH385" s="329"/>
      <c r="AI385" s="329"/>
      <c r="AJ385" s="329"/>
      <c r="AK385" s="329"/>
      <c r="AL385" s="329"/>
      <c r="AM385" s="329"/>
      <c r="AN385" s="329"/>
      <c r="AO385" s="329"/>
      <c r="AP385" s="329"/>
      <c r="AQ385" s="329"/>
      <c r="AR385" s="330"/>
      <c r="AS385" s="187"/>
      <c r="AT385" s="187"/>
      <c r="AU385" s="151"/>
    </row>
    <row r="386" spans="4:52" ht="14.1" customHeight="1" x14ac:dyDescent="0.15">
      <c r="D386" s="316"/>
      <c r="E386" s="317"/>
      <c r="F386" s="317"/>
      <c r="G386" s="317"/>
      <c r="H386" s="318"/>
      <c r="I386" s="328"/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29"/>
      <c r="W386" s="329"/>
      <c r="X386" s="329"/>
      <c r="Y386" s="329"/>
      <c r="Z386" s="329"/>
      <c r="AA386" s="329"/>
      <c r="AB386" s="329"/>
      <c r="AC386" s="329"/>
      <c r="AD386" s="329"/>
      <c r="AE386" s="329"/>
      <c r="AF386" s="329"/>
      <c r="AG386" s="329"/>
      <c r="AH386" s="329"/>
      <c r="AI386" s="329"/>
      <c r="AJ386" s="329"/>
      <c r="AK386" s="329"/>
      <c r="AL386" s="329"/>
      <c r="AM386" s="329"/>
      <c r="AN386" s="329"/>
      <c r="AO386" s="329"/>
      <c r="AP386" s="329"/>
      <c r="AQ386" s="329"/>
      <c r="AR386" s="330"/>
      <c r="AS386" s="187"/>
      <c r="AT386" s="187"/>
      <c r="AU386" s="151"/>
    </row>
    <row r="387" spans="4:52" ht="14.1" customHeight="1" x14ac:dyDescent="0.15">
      <c r="D387" s="316"/>
      <c r="E387" s="317"/>
      <c r="F387" s="317"/>
      <c r="G387" s="317"/>
      <c r="H387" s="318"/>
      <c r="I387" s="328"/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  <c r="T387" s="329"/>
      <c r="U387" s="329"/>
      <c r="V387" s="329"/>
      <c r="W387" s="329"/>
      <c r="X387" s="329"/>
      <c r="Y387" s="329"/>
      <c r="Z387" s="329"/>
      <c r="AA387" s="329"/>
      <c r="AB387" s="329"/>
      <c r="AC387" s="329"/>
      <c r="AD387" s="329"/>
      <c r="AE387" s="329"/>
      <c r="AF387" s="329"/>
      <c r="AG387" s="329"/>
      <c r="AH387" s="329"/>
      <c r="AI387" s="329"/>
      <c r="AJ387" s="329"/>
      <c r="AK387" s="329"/>
      <c r="AL387" s="329"/>
      <c r="AM387" s="329"/>
      <c r="AN387" s="329"/>
      <c r="AO387" s="329"/>
      <c r="AP387" s="329"/>
      <c r="AQ387" s="329"/>
      <c r="AR387" s="330"/>
      <c r="AS387" s="187"/>
      <c r="AT387" s="187"/>
      <c r="AU387" s="151"/>
    </row>
    <row r="388" spans="4:52" ht="14.1" customHeight="1" x14ac:dyDescent="0.15">
      <c r="D388" s="316"/>
      <c r="E388" s="317"/>
      <c r="F388" s="317"/>
      <c r="G388" s="317"/>
      <c r="H388" s="318"/>
      <c r="I388" s="328"/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  <c r="T388" s="329"/>
      <c r="U388" s="329"/>
      <c r="V388" s="329"/>
      <c r="W388" s="329"/>
      <c r="X388" s="329"/>
      <c r="Y388" s="329"/>
      <c r="Z388" s="329"/>
      <c r="AA388" s="329"/>
      <c r="AB388" s="329"/>
      <c r="AC388" s="329"/>
      <c r="AD388" s="329"/>
      <c r="AE388" s="329"/>
      <c r="AF388" s="329"/>
      <c r="AG388" s="329"/>
      <c r="AH388" s="329"/>
      <c r="AI388" s="329"/>
      <c r="AJ388" s="329"/>
      <c r="AK388" s="329"/>
      <c r="AL388" s="329"/>
      <c r="AM388" s="329"/>
      <c r="AN388" s="329"/>
      <c r="AO388" s="329"/>
      <c r="AP388" s="329"/>
      <c r="AQ388" s="329"/>
      <c r="AR388" s="330"/>
      <c r="AS388" s="187"/>
      <c r="AT388" s="187"/>
      <c r="AU388" s="151"/>
    </row>
    <row r="389" spans="4:52" ht="14.1" customHeight="1" x14ac:dyDescent="0.15">
      <c r="D389" s="316"/>
      <c r="E389" s="317"/>
      <c r="F389" s="317"/>
      <c r="G389" s="317"/>
      <c r="H389" s="318"/>
      <c r="I389" s="328"/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  <c r="T389" s="329"/>
      <c r="U389" s="329"/>
      <c r="V389" s="329"/>
      <c r="W389" s="329"/>
      <c r="X389" s="329"/>
      <c r="Y389" s="329"/>
      <c r="Z389" s="329"/>
      <c r="AA389" s="329"/>
      <c r="AB389" s="329"/>
      <c r="AC389" s="329"/>
      <c r="AD389" s="329"/>
      <c r="AE389" s="329"/>
      <c r="AF389" s="329"/>
      <c r="AG389" s="329"/>
      <c r="AH389" s="329"/>
      <c r="AI389" s="329"/>
      <c r="AJ389" s="329"/>
      <c r="AK389" s="329"/>
      <c r="AL389" s="329"/>
      <c r="AM389" s="329"/>
      <c r="AN389" s="329"/>
      <c r="AO389" s="329"/>
      <c r="AP389" s="329"/>
      <c r="AQ389" s="329"/>
      <c r="AR389" s="330"/>
      <c r="AS389" s="187"/>
      <c r="AT389" s="187"/>
      <c r="AU389" s="151"/>
    </row>
    <row r="390" spans="4:52" ht="14.1" customHeight="1" x14ac:dyDescent="0.15">
      <c r="D390" s="316"/>
      <c r="E390" s="317"/>
      <c r="F390" s="317"/>
      <c r="G390" s="317"/>
      <c r="H390" s="318"/>
      <c r="I390" s="331"/>
      <c r="J390" s="310"/>
      <c r="K390" s="310"/>
      <c r="L390" s="310"/>
      <c r="M390" s="310"/>
      <c r="N390" s="310"/>
      <c r="O390" s="310"/>
      <c r="P390" s="310"/>
      <c r="Q390" s="310"/>
      <c r="R390" s="310"/>
      <c r="S390" s="310"/>
      <c r="T390" s="310"/>
      <c r="U390" s="310"/>
      <c r="V390" s="310"/>
      <c r="W390" s="310"/>
      <c r="X390" s="310"/>
      <c r="Y390" s="310"/>
      <c r="Z390" s="310"/>
      <c r="AA390" s="310"/>
      <c r="AB390" s="310"/>
      <c r="AC390" s="310"/>
      <c r="AD390" s="310"/>
      <c r="AE390" s="310"/>
      <c r="AF390" s="310"/>
      <c r="AG390" s="310"/>
      <c r="AH390" s="310"/>
      <c r="AI390" s="310"/>
      <c r="AJ390" s="310"/>
      <c r="AK390" s="310"/>
      <c r="AL390" s="310"/>
      <c r="AM390" s="310"/>
      <c r="AN390" s="310"/>
      <c r="AO390" s="310"/>
      <c r="AP390" s="310"/>
      <c r="AQ390" s="310"/>
      <c r="AR390" s="332"/>
      <c r="AS390" s="187" t="s">
        <v>327</v>
      </c>
      <c r="AT390" s="187" t="s">
        <v>323</v>
      </c>
      <c r="AU390" s="151"/>
      <c r="AV390" s="1">
        <f>LEN(I383)</f>
        <v>0</v>
      </c>
      <c r="AW390" s="1" t="s">
        <v>158</v>
      </c>
      <c r="AX390" s="2">
        <v>700</v>
      </c>
      <c r="AY390" s="1" t="s">
        <v>156</v>
      </c>
      <c r="AZ390" s="3" t="str">
        <f>IF(AV390&gt;AX390,"FIGYELEM! Tartsa be a megjelölt karakterszámot!","-")</f>
        <v>-</v>
      </c>
    </row>
    <row r="391" spans="4:52" ht="26.1" customHeight="1" x14ac:dyDescent="0.2">
      <c r="D391" s="316"/>
      <c r="E391" s="317"/>
      <c r="F391" s="317"/>
      <c r="G391" s="317"/>
      <c r="H391" s="318"/>
      <c r="I391" s="286" t="s">
        <v>398</v>
      </c>
      <c r="J391" s="287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  <c r="AP391" s="308"/>
      <c r="AQ391" s="308"/>
      <c r="AR391" s="309"/>
      <c r="AS391" s="166">
        <f>IF(Y391=BN$54,1,0)</f>
        <v>0</v>
      </c>
      <c r="AT391" s="167"/>
      <c r="AU391" s="165"/>
      <c r="AZ391" s="3" t="str">
        <f>IF(Y391=BN$54,"FIGYELEM! Fejtse ki A részt vevő diákok tevékenységének bemutatása c. mezőben!","-")</f>
        <v>-</v>
      </c>
    </row>
    <row r="392" spans="4:52" ht="26.1" customHeight="1" x14ac:dyDescent="0.2">
      <c r="D392" s="316"/>
      <c r="E392" s="317"/>
      <c r="F392" s="317"/>
      <c r="G392" s="317"/>
      <c r="H392" s="318"/>
      <c r="I392" s="286" t="s">
        <v>251</v>
      </c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8"/>
      <c r="Y392" s="307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  <c r="AP392" s="308"/>
      <c r="AQ392" s="308"/>
      <c r="AR392" s="309"/>
      <c r="AS392" s="166">
        <f>IF(Y392=BM$55,1,0)</f>
        <v>0</v>
      </c>
      <c r="AT392" s="167"/>
      <c r="AU392" s="165"/>
      <c r="AZ392" s="3" t="str">
        <f>IF(Y392=BM$55,"FIGYELEM! Fejtse ki A részt vevő diákok tevékenységének bemutatása c. mezőben!","-")</f>
        <v>-</v>
      </c>
    </row>
    <row r="393" spans="4:52" ht="14.1" customHeight="1" x14ac:dyDescent="0.2">
      <c r="D393" s="313" t="s">
        <v>169</v>
      </c>
      <c r="E393" s="314"/>
      <c r="F393" s="314"/>
      <c r="G393" s="314"/>
      <c r="H393" s="315"/>
      <c r="I393" s="322" t="s">
        <v>331</v>
      </c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  <c r="T393" s="323"/>
      <c r="U393" s="323"/>
      <c r="V393" s="323"/>
      <c r="W393" s="323"/>
      <c r="X393" s="323"/>
      <c r="Y393" s="323"/>
      <c r="Z393" s="323"/>
      <c r="AA393" s="323"/>
      <c r="AB393" s="323"/>
      <c r="AC393" s="323"/>
      <c r="AD393" s="323"/>
      <c r="AE393" s="323"/>
      <c r="AF393" s="323"/>
      <c r="AG393" s="323"/>
      <c r="AH393" s="323"/>
      <c r="AI393" s="323"/>
      <c r="AJ393" s="323"/>
      <c r="AK393" s="323"/>
      <c r="AL393" s="323"/>
      <c r="AM393" s="323"/>
      <c r="AN393" s="323"/>
      <c r="AO393" s="323"/>
      <c r="AP393" s="323"/>
      <c r="AQ393" s="323"/>
      <c r="AR393" s="324"/>
      <c r="AS393" s="164"/>
      <c r="AT393" s="164"/>
      <c r="AU393" s="164"/>
    </row>
    <row r="394" spans="4:52" ht="14.1" customHeight="1" x14ac:dyDescent="0.2">
      <c r="D394" s="316"/>
      <c r="E394" s="317"/>
      <c r="F394" s="317"/>
      <c r="G394" s="317"/>
      <c r="H394" s="318"/>
      <c r="I394" s="307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  <c r="AP394" s="308"/>
      <c r="AQ394" s="308"/>
      <c r="AR394" s="309"/>
      <c r="AS394" s="165"/>
      <c r="AT394" s="165"/>
      <c r="AU394" s="165"/>
    </row>
    <row r="395" spans="4:52" ht="14.1" customHeight="1" x14ac:dyDescent="0.2">
      <c r="D395" s="316"/>
      <c r="E395" s="317"/>
      <c r="F395" s="317"/>
      <c r="G395" s="317"/>
      <c r="H395" s="318"/>
      <c r="I395" s="286" t="s">
        <v>332</v>
      </c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  <c r="AA395" s="287"/>
      <c r="AB395" s="287"/>
      <c r="AC395" s="287"/>
      <c r="AD395" s="287"/>
      <c r="AE395" s="287"/>
      <c r="AF395" s="287"/>
      <c r="AG395" s="287"/>
      <c r="AH395" s="287"/>
      <c r="AI395" s="287"/>
      <c r="AJ395" s="287"/>
      <c r="AK395" s="287"/>
      <c r="AL395" s="287"/>
      <c r="AM395" s="287"/>
      <c r="AN395" s="287"/>
      <c r="AO395" s="287"/>
      <c r="AP395" s="287"/>
      <c r="AQ395" s="287"/>
      <c r="AR395" s="288"/>
      <c r="AS395" s="164"/>
      <c r="AT395" s="164"/>
      <c r="AU395" s="164"/>
    </row>
    <row r="396" spans="4:52" ht="14.1" customHeight="1" x14ac:dyDescent="0.2">
      <c r="D396" s="316"/>
      <c r="E396" s="317"/>
      <c r="F396" s="317"/>
      <c r="G396" s="317"/>
      <c r="H396" s="318"/>
      <c r="I396" s="307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  <c r="AP396" s="308"/>
      <c r="AQ396" s="308"/>
      <c r="AR396" s="309"/>
      <c r="AS396" s="165"/>
      <c r="AT396" s="165"/>
      <c r="AU396" s="165"/>
    </row>
    <row r="397" spans="4:52" ht="27.95" customHeight="1" x14ac:dyDescent="0.15">
      <c r="D397" s="316"/>
      <c r="E397" s="317"/>
      <c r="F397" s="317"/>
      <c r="G397" s="317"/>
      <c r="H397" s="318"/>
      <c r="I397" s="286" t="s">
        <v>404</v>
      </c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  <c r="AA397" s="287"/>
      <c r="AB397" s="287"/>
      <c r="AC397" s="287"/>
      <c r="AD397" s="287"/>
      <c r="AE397" s="287"/>
      <c r="AF397" s="287"/>
      <c r="AG397" s="287"/>
      <c r="AH397" s="287"/>
      <c r="AI397" s="287"/>
      <c r="AJ397" s="287"/>
      <c r="AK397" s="287"/>
      <c r="AL397" s="287"/>
      <c r="AM397" s="287"/>
      <c r="AN397" s="287"/>
      <c r="AO397" s="287"/>
      <c r="AP397" s="287"/>
      <c r="AQ397" s="287"/>
      <c r="AR397" s="288"/>
      <c r="AS397" s="187"/>
      <c r="AT397" s="187"/>
      <c r="AU397" s="164"/>
    </row>
    <row r="398" spans="4:52" ht="14.1" customHeight="1" x14ac:dyDescent="0.15">
      <c r="D398" s="316"/>
      <c r="E398" s="317"/>
      <c r="F398" s="317"/>
      <c r="G398" s="317"/>
      <c r="H398" s="318"/>
      <c r="I398" s="325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26"/>
      <c r="X398" s="326"/>
      <c r="Y398" s="326"/>
      <c r="Z398" s="326"/>
      <c r="AA398" s="326"/>
      <c r="AB398" s="326"/>
      <c r="AC398" s="326"/>
      <c r="AD398" s="326"/>
      <c r="AE398" s="326"/>
      <c r="AF398" s="326"/>
      <c r="AG398" s="326"/>
      <c r="AH398" s="326"/>
      <c r="AI398" s="326"/>
      <c r="AJ398" s="326"/>
      <c r="AK398" s="326"/>
      <c r="AL398" s="326"/>
      <c r="AM398" s="326"/>
      <c r="AN398" s="326"/>
      <c r="AO398" s="326"/>
      <c r="AP398" s="326"/>
      <c r="AQ398" s="326"/>
      <c r="AR398" s="327"/>
      <c r="AS398" s="187"/>
      <c r="AT398" s="187"/>
      <c r="AU398" s="151"/>
    </row>
    <row r="399" spans="4:52" ht="14.1" customHeight="1" x14ac:dyDescent="0.15">
      <c r="D399" s="316"/>
      <c r="E399" s="317"/>
      <c r="F399" s="317"/>
      <c r="G399" s="317"/>
      <c r="H399" s="318"/>
      <c r="I399" s="328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29"/>
      <c r="W399" s="329"/>
      <c r="X399" s="329"/>
      <c r="Y399" s="329"/>
      <c r="Z399" s="329"/>
      <c r="AA399" s="329"/>
      <c r="AB399" s="329"/>
      <c r="AC399" s="329"/>
      <c r="AD399" s="329"/>
      <c r="AE399" s="329"/>
      <c r="AF399" s="329"/>
      <c r="AG399" s="329"/>
      <c r="AH399" s="329"/>
      <c r="AI399" s="329"/>
      <c r="AJ399" s="329"/>
      <c r="AK399" s="329"/>
      <c r="AL399" s="329"/>
      <c r="AM399" s="329"/>
      <c r="AN399" s="329"/>
      <c r="AO399" s="329"/>
      <c r="AP399" s="329"/>
      <c r="AQ399" s="329"/>
      <c r="AR399" s="330"/>
      <c r="AS399" s="187"/>
      <c r="AT399" s="187"/>
      <c r="AU399" s="151"/>
    </row>
    <row r="400" spans="4:52" ht="14.1" customHeight="1" x14ac:dyDescent="0.15">
      <c r="D400" s="316"/>
      <c r="E400" s="317"/>
      <c r="F400" s="317"/>
      <c r="G400" s="317"/>
      <c r="H400" s="318"/>
      <c r="I400" s="328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29"/>
      <c r="W400" s="329"/>
      <c r="X400" s="329"/>
      <c r="Y400" s="329"/>
      <c r="Z400" s="329"/>
      <c r="AA400" s="329"/>
      <c r="AB400" s="329"/>
      <c r="AC400" s="329"/>
      <c r="AD400" s="329"/>
      <c r="AE400" s="329"/>
      <c r="AF400" s="329"/>
      <c r="AG400" s="329"/>
      <c r="AH400" s="329"/>
      <c r="AI400" s="329"/>
      <c r="AJ400" s="329"/>
      <c r="AK400" s="329"/>
      <c r="AL400" s="329"/>
      <c r="AM400" s="329"/>
      <c r="AN400" s="329"/>
      <c r="AO400" s="329"/>
      <c r="AP400" s="329"/>
      <c r="AQ400" s="329"/>
      <c r="AR400" s="330"/>
      <c r="AS400" s="187"/>
      <c r="AT400" s="187"/>
      <c r="AU400" s="151"/>
    </row>
    <row r="401" spans="4:52" ht="14.1" customHeight="1" x14ac:dyDescent="0.15">
      <c r="D401" s="316"/>
      <c r="E401" s="317"/>
      <c r="F401" s="317"/>
      <c r="G401" s="317"/>
      <c r="H401" s="318"/>
      <c r="I401" s="328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/>
      <c r="U401" s="329"/>
      <c r="V401" s="329"/>
      <c r="W401" s="329"/>
      <c r="X401" s="329"/>
      <c r="Y401" s="329"/>
      <c r="Z401" s="329"/>
      <c r="AA401" s="329"/>
      <c r="AB401" s="329"/>
      <c r="AC401" s="329"/>
      <c r="AD401" s="329"/>
      <c r="AE401" s="329"/>
      <c r="AF401" s="329"/>
      <c r="AG401" s="329"/>
      <c r="AH401" s="329"/>
      <c r="AI401" s="329"/>
      <c r="AJ401" s="329"/>
      <c r="AK401" s="329"/>
      <c r="AL401" s="329"/>
      <c r="AM401" s="329"/>
      <c r="AN401" s="329"/>
      <c r="AO401" s="329"/>
      <c r="AP401" s="329"/>
      <c r="AQ401" s="329"/>
      <c r="AR401" s="330"/>
      <c r="AS401" s="187"/>
      <c r="AT401" s="187"/>
      <c r="AU401" s="151"/>
    </row>
    <row r="402" spans="4:52" ht="14.1" customHeight="1" x14ac:dyDescent="0.15">
      <c r="D402" s="316"/>
      <c r="E402" s="317"/>
      <c r="F402" s="317"/>
      <c r="G402" s="317"/>
      <c r="H402" s="318"/>
      <c r="I402" s="328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29"/>
      <c r="W402" s="329"/>
      <c r="X402" s="329"/>
      <c r="Y402" s="329"/>
      <c r="Z402" s="329"/>
      <c r="AA402" s="329"/>
      <c r="AB402" s="329"/>
      <c r="AC402" s="329"/>
      <c r="AD402" s="329"/>
      <c r="AE402" s="329"/>
      <c r="AF402" s="329"/>
      <c r="AG402" s="329"/>
      <c r="AH402" s="329"/>
      <c r="AI402" s="329"/>
      <c r="AJ402" s="329"/>
      <c r="AK402" s="329"/>
      <c r="AL402" s="329"/>
      <c r="AM402" s="329"/>
      <c r="AN402" s="329"/>
      <c r="AO402" s="329"/>
      <c r="AP402" s="329"/>
      <c r="AQ402" s="329"/>
      <c r="AR402" s="330"/>
      <c r="AS402" s="187"/>
      <c r="AT402" s="187"/>
      <c r="AU402" s="151"/>
    </row>
    <row r="403" spans="4:52" ht="14.1" customHeight="1" x14ac:dyDescent="0.15">
      <c r="D403" s="316"/>
      <c r="E403" s="317"/>
      <c r="F403" s="317"/>
      <c r="G403" s="317"/>
      <c r="H403" s="318"/>
      <c r="I403" s="328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/>
      <c r="U403" s="329"/>
      <c r="V403" s="329"/>
      <c r="W403" s="329"/>
      <c r="X403" s="329"/>
      <c r="Y403" s="329"/>
      <c r="Z403" s="329"/>
      <c r="AA403" s="329"/>
      <c r="AB403" s="329"/>
      <c r="AC403" s="329"/>
      <c r="AD403" s="329"/>
      <c r="AE403" s="329"/>
      <c r="AF403" s="329"/>
      <c r="AG403" s="329"/>
      <c r="AH403" s="329"/>
      <c r="AI403" s="329"/>
      <c r="AJ403" s="329"/>
      <c r="AK403" s="329"/>
      <c r="AL403" s="329"/>
      <c r="AM403" s="329"/>
      <c r="AN403" s="329"/>
      <c r="AO403" s="329"/>
      <c r="AP403" s="329"/>
      <c r="AQ403" s="329"/>
      <c r="AR403" s="330"/>
      <c r="AS403" s="187"/>
      <c r="AT403" s="187"/>
      <c r="AU403" s="151"/>
    </row>
    <row r="404" spans="4:52" ht="14.1" customHeight="1" x14ac:dyDescent="0.15">
      <c r="D404" s="316"/>
      <c r="E404" s="317"/>
      <c r="F404" s="317"/>
      <c r="G404" s="317"/>
      <c r="H404" s="318"/>
      <c r="I404" s="328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29"/>
      <c r="W404" s="329"/>
      <c r="X404" s="329"/>
      <c r="Y404" s="329"/>
      <c r="Z404" s="329"/>
      <c r="AA404" s="329"/>
      <c r="AB404" s="329"/>
      <c r="AC404" s="329"/>
      <c r="AD404" s="329"/>
      <c r="AE404" s="329"/>
      <c r="AF404" s="329"/>
      <c r="AG404" s="329"/>
      <c r="AH404" s="329"/>
      <c r="AI404" s="329"/>
      <c r="AJ404" s="329"/>
      <c r="AK404" s="329"/>
      <c r="AL404" s="329"/>
      <c r="AM404" s="329"/>
      <c r="AN404" s="329"/>
      <c r="AO404" s="329"/>
      <c r="AP404" s="329"/>
      <c r="AQ404" s="329"/>
      <c r="AR404" s="330"/>
      <c r="AS404" s="187"/>
      <c r="AT404" s="187"/>
      <c r="AU404" s="151"/>
    </row>
    <row r="405" spans="4:52" ht="14.1" customHeight="1" x14ac:dyDescent="0.15">
      <c r="D405" s="316"/>
      <c r="E405" s="317"/>
      <c r="F405" s="317"/>
      <c r="G405" s="317"/>
      <c r="H405" s="318"/>
      <c r="I405" s="331"/>
      <c r="J405" s="310"/>
      <c r="K405" s="310"/>
      <c r="L405" s="310"/>
      <c r="M405" s="310"/>
      <c r="N405" s="310"/>
      <c r="O405" s="310"/>
      <c r="P405" s="310"/>
      <c r="Q405" s="310"/>
      <c r="R405" s="310"/>
      <c r="S405" s="310"/>
      <c r="T405" s="310"/>
      <c r="U405" s="310"/>
      <c r="V405" s="310"/>
      <c r="W405" s="310"/>
      <c r="X405" s="310"/>
      <c r="Y405" s="310"/>
      <c r="Z405" s="310"/>
      <c r="AA405" s="310"/>
      <c r="AB405" s="310"/>
      <c r="AC405" s="310"/>
      <c r="AD405" s="310"/>
      <c r="AE405" s="310"/>
      <c r="AF405" s="310"/>
      <c r="AG405" s="310"/>
      <c r="AH405" s="310"/>
      <c r="AI405" s="310"/>
      <c r="AJ405" s="310"/>
      <c r="AK405" s="310"/>
      <c r="AL405" s="310"/>
      <c r="AM405" s="310"/>
      <c r="AN405" s="310"/>
      <c r="AO405" s="310"/>
      <c r="AP405" s="310"/>
      <c r="AQ405" s="310"/>
      <c r="AR405" s="332"/>
      <c r="AS405" s="187" t="s">
        <v>327</v>
      </c>
      <c r="AT405" s="187" t="s">
        <v>323</v>
      </c>
      <c r="AU405" s="151"/>
      <c r="AV405" s="1">
        <f>LEN(I398)</f>
        <v>0</v>
      </c>
      <c r="AW405" s="1" t="s">
        <v>158</v>
      </c>
      <c r="AX405" s="2">
        <v>700</v>
      </c>
      <c r="AY405" s="1" t="s">
        <v>156</v>
      </c>
      <c r="AZ405" s="3" t="str">
        <f>IF(AV405&gt;AX405,"FIGYELEM! Tartsa be a megjelölt karakterszámot!","-")</f>
        <v>-</v>
      </c>
    </row>
    <row r="406" spans="4:52" ht="26.1" customHeight="1" x14ac:dyDescent="0.2">
      <c r="D406" s="316"/>
      <c r="E406" s="317"/>
      <c r="F406" s="317"/>
      <c r="G406" s="317"/>
      <c r="H406" s="318"/>
      <c r="I406" s="286" t="s">
        <v>398</v>
      </c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  <c r="AP406" s="308"/>
      <c r="AQ406" s="308"/>
      <c r="AR406" s="309"/>
      <c r="AS406" s="166">
        <f>IF(Y406=BN$54,1,0)</f>
        <v>0</v>
      </c>
      <c r="AT406" s="167"/>
      <c r="AU406" s="165"/>
      <c r="AZ406" s="3" t="str">
        <f>IF(Y406=BN$54,"FIGYELEM! Fejtse ki A részt vevő diákok tevékenységének bemutatása c. mezőben!","-")</f>
        <v>-</v>
      </c>
    </row>
    <row r="407" spans="4:52" ht="26.1" customHeight="1" x14ac:dyDescent="0.2">
      <c r="D407" s="319"/>
      <c r="E407" s="320"/>
      <c r="F407" s="320"/>
      <c r="G407" s="320"/>
      <c r="H407" s="321"/>
      <c r="I407" s="286" t="s">
        <v>251</v>
      </c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8"/>
      <c r="Y407" s="307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  <c r="AP407" s="308"/>
      <c r="AQ407" s="308"/>
      <c r="AR407" s="309"/>
      <c r="AS407" s="166">
        <f>IF(Y407=BM$55,1,0)</f>
        <v>0</v>
      </c>
      <c r="AT407" s="167"/>
      <c r="AU407" s="165"/>
      <c r="AZ407" s="3" t="str">
        <f>IF(Y407=BM$55,"FIGYELEM! Fejtse ki A részt vevő diákok tevékenységének bemutatása c. mezőben!","-")</f>
        <v>-</v>
      </c>
    </row>
    <row r="408" spans="4:52" ht="27.95" customHeight="1" x14ac:dyDescent="0.2">
      <c r="D408" s="334" t="s">
        <v>85</v>
      </c>
      <c r="E408" s="334"/>
      <c r="F408" s="334"/>
      <c r="G408" s="334"/>
      <c r="H408" s="334"/>
      <c r="I408" s="334"/>
      <c r="J408" s="334"/>
      <c r="K408" s="334"/>
      <c r="L408" s="334"/>
      <c r="M408" s="334"/>
      <c r="N408" s="334"/>
      <c r="O408" s="334"/>
      <c r="P408" s="334"/>
      <c r="Q408" s="334"/>
      <c r="R408" s="334"/>
      <c r="S408" s="334"/>
      <c r="T408" s="334"/>
      <c r="U408" s="334"/>
      <c r="V408" s="334"/>
      <c r="W408" s="334"/>
      <c r="X408" s="334"/>
      <c r="Y408" s="334"/>
      <c r="Z408" s="334"/>
      <c r="AA408" s="334"/>
      <c r="AB408" s="334"/>
      <c r="AC408" s="334"/>
      <c r="AD408" s="334"/>
      <c r="AE408" s="334"/>
      <c r="AF408" s="334"/>
      <c r="AG408" s="334"/>
      <c r="AH408" s="334"/>
      <c r="AI408" s="334"/>
      <c r="AJ408" s="334"/>
      <c r="AK408" s="334"/>
      <c r="AL408" s="334"/>
      <c r="AM408" s="334"/>
      <c r="AN408" s="334"/>
      <c r="AO408" s="334"/>
      <c r="AP408" s="334"/>
      <c r="AQ408" s="334"/>
      <c r="AR408" s="334"/>
      <c r="AS408" s="163"/>
      <c r="AT408" s="163"/>
      <c r="AU408" s="163"/>
    </row>
    <row r="409" spans="4:52" ht="14.1" customHeight="1" x14ac:dyDescent="0.2">
      <c r="D409" s="296" t="s">
        <v>170</v>
      </c>
      <c r="E409" s="297"/>
      <c r="F409" s="297"/>
      <c r="G409" s="297"/>
      <c r="H409" s="298"/>
      <c r="I409" s="322" t="s">
        <v>331</v>
      </c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  <c r="Y409" s="323"/>
      <c r="Z409" s="323"/>
      <c r="AA409" s="323"/>
      <c r="AB409" s="323"/>
      <c r="AC409" s="323"/>
      <c r="AD409" s="323"/>
      <c r="AE409" s="323"/>
      <c r="AF409" s="323"/>
      <c r="AG409" s="323"/>
      <c r="AH409" s="323"/>
      <c r="AI409" s="323"/>
      <c r="AJ409" s="323"/>
      <c r="AK409" s="323"/>
      <c r="AL409" s="323"/>
      <c r="AM409" s="323"/>
      <c r="AN409" s="323"/>
      <c r="AO409" s="323"/>
      <c r="AP409" s="323"/>
      <c r="AQ409" s="323"/>
      <c r="AR409" s="324"/>
      <c r="AS409" s="164"/>
      <c r="AT409" s="164"/>
      <c r="AU409" s="164"/>
    </row>
    <row r="410" spans="4:52" ht="14.1" customHeight="1" x14ac:dyDescent="0.2">
      <c r="D410" s="333"/>
      <c r="E410" s="333"/>
      <c r="F410" s="333"/>
      <c r="G410" s="333"/>
      <c r="H410" s="333"/>
      <c r="I410" s="307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308"/>
      <c r="AQ410" s="308"/>
      <c r="AR410" s="309"/>
      <c r="AS410" s="165"/>
      <c r="AT410" s="165"/>
      <c r="AU410" s="165"/>
    </row>
    <row r="411" spans="4:52" ht="14.1" customHeight="1" x14ac:dyDescent="0.2">
      <c r="D411" s="333"/>
      <c r="E411" s="333"/>
      <c r="F411" s="333"/>
      <c r="G411" s="333"/>
      <c r="H411" s="333"/>
      <c r="I411" s="286" t="s">
        <v>332</v>
      </c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  <c r="AA411" s="287"/>
      <c r="AB411" s="287"/>
      <c r="AC411" s="287"/>
      <c r="AD411" s="287"/>
      <c r="AE411" s="287"/>
      <c r="AF411" s="287"/>
      <c r="AG411" s="287"/>
      <c r="AH411" s="287"/>
      <c r="AI411" s="287"/>
      <c r="AJ411" s="287"/>
      <c r="AK411" s="287"/>
      <c r="AL411" s="287"/>
      <c r="AM411" s="287"/>
      <c r="AN411" s="287"/>
      <c r="AO411" s="287"/>
      <c r="AP411" s="287"/>
      <c r="AQ411" s="287"/>
      <c r="AR411" s="288"/>
      <c r="AS411" s="164"/>
      <c r="AT411" s="164"/>
      <c r="AU411" s="164"/>
    </row>
    <row r="412" spans="4:52" ht="14.1" customHeight="1" x14ac:dyDescent="0.2">
      <c r="D412" s="333"/>
      <c r="E412" s="333"/>
      <c r="F412" s="333"/>
      <c r="G412" s="333"/>
      <c r="H412" s="333"/>
      <c r="I412" s="307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308"/>
      <c r="AI412" s="308"/>
      <c r="AJ412" s="308"/>
      <c r="AK412" s="308"/>
      <c r="AL412" s="308"/>
      <c r="AM412" s="308"/>
      <c r="AN412" s="308"/>
      <c r="AO412" s="308"/>
      <c r="AP412" s="308"/>
      <c r="AQ412" s="308"/>
      <c r="AR412" s="309"/>
      <c r="AS412" s="165"/>
      <c r="AT412" s="165"/>
      <c r="AU412" s="165"/>
    </row>
    <row r="413" spans="4:52" ht="27.95" customHeight="1" x14ac:dyDescent="0.15">
      <c r="D413" s="295" t="s">
        <v>167</v>
      </c>
      <c r="E413" s="295"/>
      <c r="F413" s="295"/>
      <c r="G413" s="295"/>
      <c r="H413" s="295"/>
      <c r="I413" s="286" t="s">
        <v>404</v>
      </c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  <c r="AA413" s="287"/>
      <c r="AB413" s="287"/>
      <c r="AC413" s="287"/>
      <c r="AD413" s="287"/>
      <c r="AE413" s="287"/>
      <c r="AF413" s="287"/>
      <c r="AG413" s="287"/>
      <c r="AH413" s="287"/>
      <c r="AI413" s="287"/>
      <c r="AJ413" s="287"/>
      <c r="AK413" s="287"/>
      <c r="AL413" s="287"/>
      <c r="AM413" s="287"/>
      <c r="AN413" s="287"/>
      <c r="AO413" s="287"/>
      <c r="AP413" s="287"/>
      <c r="AQ413" s="287"/>
      <c r="AR413" s="288"/>
      <c r="AS413" s="187"/>
      <c r="AT413" s="187"/>
      <c r="AU413" s="164"/>
    </row>
    <row r="414" spans="4:52" ht="14.1" customHeight="1" x14ac:dyDescent="0.15">
      <c r="D414" s="295"/>
      <c r="E414" s="295"/>
      <c r="F414" s="295"/>
      <c r="G414" s="295"/>
      <c r="H414" s="295"/>
      <c r="I414" s="325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  <c r="AA414" s="326"/>
      <c r="AB414" s="326"/>
      <c r="AC414" s="326"/>
      <c r="AD414" s="326"/>
      <c r="AE414" s="326"/>
      <c r="AF414" s="326"/>
      <c r="AG414" s="326"/>
      <c r="AH414" s="326"/>
      <c r="AI414" s="326"/>
      <c r="AJ414" s="326"/>
      <c r="AK414" s="326"/>
      <c r="AL414" s="326"/>
      <c r="AM414" s="326"/>
      <c r="AN414" s="326"/>
      <c r="AO414" s="326"/>
      <c r="AP414" s="326"/>
      <c r="AQ414" s="326"/>
      <c r="AR414" s="327"/>
      <c r="AS414" s="187"/>
      <c r="AT414" s="187"/>
      <c r="AU414" s="151"/>
    </row>
    <row r="415" spans="4:52" ht="14.1" customHeight="1" x14ac:dyDescent="0.15">
      <c r="D415" s="295"/>
      <c r="E415" s="295"/>
      <c r="F415" s="295"/>
      <c r="G415" s="295"/>
      <c r="H415" s="295"/>
      <c r="I415" s="328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/>
      <c r="U415" s="329"/>
      <c r="V415" s="329"/>
      <c r="W415" s="329"/>
      <c r="X415" s="329"/>
      <c r="Y415" s="329"/>
      <c r="Z415" s="329"/>
      <c r="AA415" s="329"/>
      <c r="AB415" s="329"/>
      <c r="AC415" s="329"/>
      <c r="AD415" s="329"/>
      <c r="AE415" s="329"/>
      <c r="AF415" s="329"/>
      <c r="AG415" s="329"/>
      <c r="AH415" s="329"/>
      <c r="AI415" s="329"/>
      <c r="AJ415" s="329"/>
      <c r="AK415" s="329"/>
      <c r="AL415" s="329"/>
      <c r="AM415" s="329"/>
      <c r="AN415" s="329"/>
      <c r="AO415" s="329"/>
      <c r="AP415" s="329"/>
      <c r="AQ415" s="329"/>
      <c r="AR415" s="330"/>
      <c r="AS415" s="187"/>
      <c r="AT415" s="187"/>
      <c r="AU415" s="151"/>
    </row>
    <row r="416" spans="4:52" ht="14.1" customHeight="1" x14ac:dyDescent="0.15">
      <c r="D416" s="295"/>
      <c r="E416" s="295"/>
      <c r="F416" s="295"/>
      <c r="G416" s="295"/>
      <c r="H416" s="295"/>
      <c r="I416" s="328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29"/>
      <c r="W416" s="329"/>
      <c r="X416" s="329"/>
      <c r="Y416" s="329"/>
      <c r="Z416" s="329"/>
      <c r="AA416" s="329"/>
      <c r="AB416" s="329"/>
      <c r="AC416" s="329"/>
      <c r="AD416" s="329"/>
      <c r="AE416" s="329"/>
      <c r="AF416" s="329"/>
      <c r="AG416" s="329"/>
      <c r="AH416" s="329"/>
      <c r="AI416" s="329"/>
      <c r="AJ416" s="329"/>
      <c r="AK416" s="329"/>
      <c r="AL416" s="329"/>
      <c r="AM416" s="329"/>
      <c r="AN416" s="329"/>
      <c r="AO416" s="329"/>
      <c r="AP416" s="329"/>
      <c r="AQ416" s="329"/>
      <c r="AR416" s="330"/>
      <c r="AS416" s="187"/>
      <c r="AT416" s="187"/>
      <c r="AU416" s="151"/>
    </row>
    <row r="417" spans="4:52" ht="14.1" customHeight="1" x14ac:dyDescent="0.15">
      <c r="D417" s="295"/>
      <c r="E417" s="295"/>
      <c r="F417" s="295"/>
      <c r="G417" s="295"/>
      <c r="H417" s="295"/>
      <c r="I417" s="328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/>
      <c r="U417" s="329"/>
      <c r="V417" s="329"/>
      <c r="W417" s="329"/>
      <c r="X417" s="329"/>
      <c r="Y417" s="329"/>
      <c r="Z417" s="329"/>
      <c r="AA417" s="329"/>
      <c r="AB417" s="329"/>
      <c r="AC417" s="329"/>
      <c r="AD417" s="329"/>
      <c r="AE417" s="329"/>
      <c r="AF417" s="329"/>
      <c r="AG417" s="329"/>
      <c r="AH417" s="329"/>
      <c r="AI417" s="329"/>
      <c r="AJ417" s="329"/>
      <c r="AK417" s="329"/>
      <c r="AL417" s="329"/>
      <c r="AM417" s="329"/>
      <c r="AN417" s="329"/>
      <c r="AO417" s="329"/>
      <c r="AP417" s="329"/>
      <c r="AQ417" s="329"/>
      <c r="AR417" s="330"/>
      <c r="AS417" s="187"/>
      <c r="AT417" s="187"/>
      <c r="AU417" s="151"/>
    </row>
    <row r="418" spans="4:52" ht="14.1" customHeight="1" x14ac:dyDescent="0.15">
      <c r="D418" s="295"/>
      <c r="E418" s="295"/>
      <c r="F418" s="295"/>
      <c r="G418" s="295"/>
      <c r="H418" s="295"/>
      <c r="I418" s="328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  <c r="X418" s="329"/>
      <c r="Y418" s="329"/>
      <c r="Z418" s="329"/>
      <c r="AA418" s="329"/>
      <c r="AB418" s="329"/>
      <c r="AC418" s="329"/>
      <c r="AD418" s="329"/>
      <c r="AE418" s="329"/>
      <c r="AF418" s="329"/>
      <c r="AG418" s="329"/>
      <c r="AH418" s="329"/>
      <c r="AI418" s="329"/>
      <c r="AJ418" s="329"/>
      <c r="AK418" s="329"/>
      <c r="AL418" s="329"/>
      <c r="AM418" s="329"/>
      <c r="AN418" s="329"/>
      <c r="AO418" s="329"/>
      <c r="AP418" s="329"/>
      <c r="AQ418" s="329"/>
      <c r="AR418" s="330"/>
      <c r="AS418" s="187"/>
      <c r="AT418" s="187"/>
      <c r="AU418" s="151"/>
    </row>
    <row r="419" spans="4:52" ht="14.1" customHeight="1" x14ac:dyDescent="0.15">
      <c r="D419" s="295"/>
      <c r="E419" s="295"/>
      <c r="F419" s="295"/>
      <c r="G419" s="295"/>
      <c r="H419" s="295"/>
      <c r="I419" s="328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29"/>
      <c r="W419" s="329"/>
      <c r="X419" s="329"/>
      <c r="Y419" s="329"/>
      <c r="Z419" s="329"/>
      <c r="AA419" s="329"/>
      <c r="AB419" s="329"/>
      <c r="AC419" s="329"/>
      <c r="AD419" s="329"/>
      <c r="AE419" s="329"/>
      <c r="AF419" s="329"/>
      <c r="AG419" s="329"/>
      <c r="AH419" s="329"/>
      <c r="AI419" s="329"/>
      <c r="AJ419" s="329"/>
      <c r="AK419" s="329"/>
      <c r="AL419" s="329"/>
      <c r="AM419" s="329"/>
      <c r="AN419" s="329"/>
      <c r="AO419" s="329"/>
      <c r="AP419" s="329"/>
      <c r="AQ419" s="329"/>
      <c r="AR419" s="330"/>
      <c r="AS419" s="187"/>
      <c r="AT419" s="187"/>
      <c r="AU419" s="151"/>
    </row>
    <row r="420" spans="4:52" ht="14.1" customHeight="1" x14ac:dyDescent="0.15">
      <c r="D420" s="295"/>
      <c r="E420" s="295"/>
      <c r="F420" s="295"/>
      <c r="G420" s="295"/>
      <c r="H420" s="295"/>
      <c r="I420" s="328"/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  <c r="T420" s="329"/>
      <c r="U420" s="329"/>
      <c r="V420" s="329"/>
      <c r="W420" s="329"/>
      <c r="X420" s="329"/>
      <c r="Y420" s="329"/>
      <c r="Z420" s="329"/>
      <c r="AA420" s="329"/>
      <c r="AB420" s="329"/>
      <c r="AC420" s="329"/>
      <c r="AD420" s="329"/>
      <c r="AE420" s="329"/>
      <c r="AF420" s="329"/>
      <c r="AG420" s="329"/>
      <c r="AH420" s="329"/>
      <c r="AI420" s="329"/>
      <c r="AJ420" s="329"/>
      <c r="AK420" s="329"/>
      <c r="AL420" s="329"/>
      <c r="AM420" s="329"/>
      <c r="AN420" s="329"/>
      <c r="AO420" s="329"/>
      <c r="AP420" s="329"/>
      <c r="AQ420" s="329"/>
      <c r="AR420" s="330"/>
      <c r="AS420" s="187"/>
      <c r="AT420" s="187"/>
      <c r="AU420" s="151"/>
    </row>
    <row r="421" spans="4:52" ht="14.1" customHeight="1" x14ac:dyDescent="0.15">
      <c r="D421" s="295"/>
      <c r="E421" s="295"/>
      <c r="F421" s="295"/>
      <c r="G421" s="295"/>
      <c r="H421" s="295"/>
      <c r="I421" s="331"/>
      <c r="J421" s="310"/>
      <c r="K421" s="310"/>
      <c r="L421" s="310"/>
      <c r="M421" s="310"/>
      <c r="N421" s="310"/>
      <c r="O421" s="310"/>
      <c r="P421" s="310"/>
      <c r="Q421" s="310"/>
      <c r="R421" s="310"/>
      <c r="S421" s="310"/>
      <c r="T421" s="310"/>
      <c r="U421" s="310"/>
      <c r="V421" s="310"/>
      <c r="W421" s="310"/>
      <c r="X421" s="310"/>
      <c r="Y421" s="310"/>
      <c r="Z421" s="310"/>
      <c r="AA421" s="310"/>
      <c r="AB421" s="310"/>
      <c r="AC421" s="310"/>
      <c r="AD421" s="310"/>
      <c r="AE421" s="310"/>
      <c r="AF421" s="310"/>
      <c r="AG421" s="310"/>
      <c r="AH421" s="310"/>
      <c r="AI421" s="310"/>
      <c r="AJ421" s="310"/>
      <c r="AK421" s="310"/>
      <c r="AL421" s="310"/>
      <c r="AM421" s="310"/>
      <c r="AN421" s="310"/>
      <c r="AO421" s="310"/>
      <c r="AP421" s="310"/>
      <c r="AQ421" s="310"/>
      <c r="AR421" s="332"/>
      <c r="AS421" s="187" t="s">
        <v>327</v>
      </c>
      <c r="AT421" s="187" t="s">
        <v>323</v>
      </c>
      <c r="AU421" s="151"/>
      <c r="AV421" s="1">
        <f>LEN(I414)</f>
        <v>0</v>
      </c>
      <c r="AW421" s="1" t="s">
        <v>158</v>
      </c>
      <c r="AX421" s="2">
        <v>700</v>
      </c>
      <c r="AY421" s="1" t="s">
        <v>156</v>
      </c>
      <c r="AZ421" s="3" t="str">
        <f>IF(AV421&gt;AX421,"FIGYELEM! Tartsa be a megjelölt karakterszámot!","-")</f>
        <v>-</v>
      </c>
    </row>
    <row r="422" spans="4:52" ht="26.1" customHeight="1" x14ac:dyDescent="0.2">
      <c r="D422" s="295"/>
      <c r="E422" s="295"/>
      <c r="F422" s="295"/>
      <c r="G422" s="295"/>
      <c r="H422" s="295"/>
      <c r="I422" s="286" t="s">
        <v>398</v>
      </c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8"/>
      <c r="Y422" s="308"/>
      <c r="Z422" s="308"/>
      <c r="AA422" s="308"/>
      <c r="AB422" s="308"/>
      <c r="AC422" s="308"/>
      <c r="AD422" s="308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  <c r="AP422" s="308"/>
      <c r="AQ422" s="308"/>
      <c r="AR422" s="309"/>
      <c r="AS422" s="166">
        <f>IF(Y422=BN$54,1,0)</f>
        <v>0</v>
      </c>
      <c r="AT422" s="167"/>
      <c r="AU422" s="165"/>
      <c r="AZ422" s="3" t="str">
        <f>IF(Y422=BN$54,"FIGYELEM! Fejtse ki A részt vevő diákok tevékenységének bemutatása c. mezőben!","-")</f>
        <v>-</v>
      </c>
    </row>
    <row r="423" spans="4:52" ht="26.1" customHeight="1" x14ac:dyDescent="0.2">
      <c r="D423" s="295"/>
      <c r="E423" s="295"/>
      <c r="F423" s="295"/>
      <c r="G423" s="295"/>
      <c r="H423" s="295"/>
      <c r="I423" s="286" t="s">
        <v>251</v>
      </c>
      <c r="J423" s="287"/>
      <c r="K423" s="287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8"/>
      <c r="Y423" s="307"/>
      <c r="Z423" s="308"/>
      <c r="AA423" s="308"/>
      <c r="AB423" s="308"/>
      <c r="AC423" s="308"/>
      <c r="AD423" s="308"/>
      <c r="AE423" s="308"/>
      <c r="AF423" s="308"/>
      <c r="AG423" s="308"/>
      <c r="AH423" s="308"/>
      <c r="AI423" s="308"/>
      <c r="AJ423" s="308"/>
      <c r="AK423" s="308"/>
      <c r="AL423" s="308"/>
      <c r="AM423" s="308"/>
      <c r="AN423" s="308"/>
      <c r="AO423" s="308"/>
      <c r="AP423" s="308"/>
      <c r="AQ423" s="308"/>
      <c r="AR423" s="309"/>
      <c r="AS423" s="166">
        <f>IF(Y423=BM$55,1,0)</f>
        <v>0</v>
      </c>
      <c r="AT423" s="167"/>
      <c r="AU423" s="165"/>
      <c r="AZ423" s="3" t="str">
        <f>IF(Y423=BM$55,"FIGYELEM! Fejtse ki A részt vevő diákok tevékenységének bemutatása c. mezőben!","-")</f>
        <v>-</v>
      </c>
    </row>
    <row r="424" spans="4:52" ht="14.1" customHeight="1" x14ac:dyDescent="0.2">
      <c r="D424" s="313" t="s">
        <v>168</v>
      </c>
      <c r="E424" s="314"/>
      <c r="F424" s="314"/>
      <c r="G424" s="314"/>
      <c r="H424" s="315"/>
      <c r="I424" s="322" t="s">
        <v>331</v>
      </c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3"/>
      <c r="Z424" s="323"/>
      <c r="AA424" s="323"/>
      <c r="AB424" s="323"/>
      <c r="AC424" s="323"/>
      <c r="AD424" s="323"/>
      <c r="AE424" s="323"/>
      <c r="AF424" s="323"/>
      <c r="AG424" s="323"/>
      <c r="AH424" s="323"/>
      <c r="AI424" s="323"/>
      <c r="AJ424" s="323"/>
      <c r="AK424" s="323"/>
      <c r="AL424" s="323"/>
      <c r="AM424" s="323"/>
      <c r="AN424" s="323"/>
      <c r="AO424" s="323"/>
      <c r="AP424" s="323"/>
      <c r="AQ424" s="323"/>
      <c r="AR424" s="324"/>
      <c r="AS424" s="164"/>
      <c r="AT424" s="164"/>
      <c r="AU424" s="164"/>
    </row>
    <row r="425" spans="4:52" ht="14.1" customHeight="1" x14ac:dyDescent="0.2">
      <c r="D425" s="316"/>
      <c r="E425" s="317"/>
      <c r="F425" s="317"/>
      <c r="G425" s="317"/>
      <c r="H425" s="318"/>
      <c r="I425" s="307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  <c r="U425" s="308"/>
      <c r="V425" s="308"/>
      <c r="W425" s="308"/>
      <c r="X425" s="308"/>
      <c r="Y425" s="308"/>
      <c r="Z425" s="308"/>
      <c r="AA425" s="308"/>
      <c r="AB425" s="308"/>
      <c r="AC425" s="308"/>
      <c r="AD425" s="308"/>
      <c r="AE425" s="308"/>
      <c r="AF425" s="308"/>
      <c r="AG425" s="308"/>
      <c r="AH425" s="308"/>
      <c r="AI425" s="308"/>
      <c r="AJ425" s="308"/>
      <c r="AK425" s="308"/>
      <c r="AL425" s="308"/>
      <c r="AM425" s="308"/>
      <c r="AN425" s="308"/>
      <c r="AO425" s="308"/>
      <c r="AP425" s="308"/>
      <c r="AQ425" s="308"/>
      <c r="AR425" s="309"/>
      <c r="AS425" s="165"/>
      <c r="AT425" s="165"/>
      <c r="AU425" s="165"/>
    </row>
    <row r="426" spans="4:52" ht="14.1" customHeight="1" x14ac:dyDescent="0.2">
      <c r="D426" s="316"/>
      <c r="E426" s="317"/>
      <c r="F426" s="317"/>
      <c r="G426" s="317"/>
      <c r="H426" s="318"/>
      <c r="I426" s="286" t="s">
        <v>332</v>
      </c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  <c r="AA426" s="287"/>
      <c r="AB426" s="287"/>
      <c r="AC426" s="287"/>
      <c r="AD426" s="287"/>
      <c r="AE426" s="287"/>
      <c r="AF426" s="287"/>
      <c r="AG426" s="287"/>
      <c r="AH426" s="287"/>
      <c r="AI426" s="287"/>
      <c r="AJ426" s="287"/>
      <c r="AK426" s="287"/>
      <c r="AL426" s="287"/>
      <c r="AM426" s="287"/>
      <c r="AN426" s="287"/>
      <c r="AO426" s="287"/>
      <c r="AP426" s="287"/>
      <c r="AQ426" s="287"/>
      <c r="AR426" s="288"/>
      <c r="AS426" s="164"/>
      <c r="AT426" s="164"/>
      <c r="AU426" s="164"/>
    </row>
    <row r="427" spans="4:52" ht="14.1" customHeight="1" x14ac:dyDescent="0.2">
      <c r="D427" s="316"/>
      <c r="E427" s="317"/>
      <c r="F427" s="317"/>
      <c r="G427" s="317"/>
      <c r="H427" s="318"/>
      <c r="I427" s="307"/>
      <c r="J427" s="308"/>
      <c r="K427" s="308"/>
      <c r="L427" s="308"/>
      <c r="M427" s="308"/>
      <c r="N427" s="308"/>
      <c r="O427" s="308"/>
      <c r="P427" s="308"/>
      <c r="Q427" s="308"/>
      <c r="R427" s="308"/>
      <c r="S427" s="308"/>
      <c r="T427" s="308"/>
      <c r="U427" s="308"/>
      <c r="V427" s="308"/>
      <c r="W427" s="308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08"/>
      <c r="AI427" s="308"/>
      <c r="AJ427" s="308"/>
      <c r="AK427" s="308"/>
      <c r="AL427" s="308"/>
      <c r="AM427" s="308"/>
      <c r="AN427" s="308"/>
      <c r="AO427" s="308"/>
      <c r="AP427" s="308"/>
      <c r="AQ427" s="308"/>
      <c r="AR427" s="309"/>
      <c r="AS427" s="165"/>
      <c r="AT427" s="165"/>
      <c r="AU427" s="165"/>
    </row>
    <row r="428" spans="4:52" ht="27.95" customHeight="1" x14ac:dyDescent="0.15">
      <c r="D428" s="316"/>
      <c r="E428" s="317"/>
      <c r="F428" s="317"/>
      <c r="G428" s="317"/>
      <c r="H428" s="318"/>
      <c r="I428" s="286" t="s">
        <v>404</v>
      </c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287"/>
      <c r="AI428" s="287"/>
      <c r="AJ428" s="287"/>
      <c r="AK428" s="287"/>
      <c r="AL428" s="287"/>
      <c r="AM428" s="287"/>
      <c r="AN428" s="287"/>
      <c r="AO428" s="287"/>
      <c r="AP428" s="287"/>
      <c r="AQ428" s="287"/>
      <c r="AR428" s="288"/>
      <c r="AS428" s="187"/>
      <c r="AT428" s="187"/>
      <c r="AU428" s="164"/>
    </row>
    <row r="429" spans="4:52" ht="14.1" customHeight="1" x14ac:dyDescent="0.15">
      <c r="D429" s="316"/>
      <c r="E429" s="317"/>
      <c r="F429" s="317"/>
      <c r="G429" s="317"/>
      <c r="H429" s="318"/>
      <c r="I429" s="325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26"/>
      <c r="X429" s="326"/>
      <c r="Y429" s="326"/>
      <c r="Z429" s="326"/>
      <c r="AA429" s="326"/>
      <c r="AB429" s="326"/>
      <c r="AC429" s="326"/>
      <c r="AD429" s="326"/>
      <c r="AE429" s="326"/>
      <c r="AF429" s="326"/>
      <c r="AG429" s="326"/>
      <c r="AH429" s="326"/>
      <c r="AI429" s="326"/>
      <c r="AJ429" s="326"/>
      <c r="AK429" s="326"/>
      <c r="AL429" s="326"/>
      <c r="AM429" s="326"/>
      <c r="AN429" s="326"/>
      <c r="AO429" s="326"/>
      <c r="AP429" s="326"/>
      <c r="AQ429" s="326"/>
      <c r="AR429" s="327"/>
      <c r="AS429" s="187"/>
      <c r="AT429" s="187"/>
      <c r="AU429" s="151"/>
    </row>
    <row r="430" spans="4:52" ht="14.1" customHeight="1" x14ac:dyDescent="0.15">
      <c r="D430" s="316"/>
      <c r="E430" s="317"/>
      <c r="F430" s="317"/>
      <c r="G430" s="317"/>
      <c r="H430" s="318"/>
      <c r="I430" s="328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29"/>
      <c r="W430" s="329"/>
      <c r="X430" s="329"/>
      <c r="Y430" s="329"/>
      <c r="Z430" s="329"/>
      <c r="AA430" s="329"/>
      <c r="AB430" s="329"/>
      <c r="AC430" s="329"/>
      <c r="AD430" s="329"/>
      <c r="AE430" s="329"/>
      <c r="AF430" s="329"/>
      <c r="AG430" s="329"/>
      <c r="AH430" s="329"/>
      <c r="AI430" s="329"/>
      <c r="AJ430" s="329"/>
      <c r="AK430" s="329"/>
      <c r="AL430" s="329"/>
      <c r="AM430" s="329"/>
      <c r="AN430" s="329"/>
      <c r="AO430" s="329"/>
      <c r="AP430" s="329"/>
      <c r="AQ430" s="329"/>
      <c r="AR430" s="330"/>
      <c r="AS430" s="187"/>
      <c r="AT430" s="187"/>
      <c r="AU430" s="151"/>
    </row>
    <row r="431" spans="4:52" ht="14.1" customHeight="1" x14ac:dyDescent="0.15">
      <c r="D431" s="316"/>
      <c r="E431" s="317"/>
      <c r="F431" s="317"/>
      <c r="G431" s="317"/>
      <c r="H431" s="318"/>
      <c r="I431" s="328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29"/>
      <c r="W431" s="329"/>
      <c r="X431" s="329"/>
      <c r="Y431" s="329"/>
      <c r="Z431" s="329"/>
      <c r="AA431" s="329"/>
      <c r="AB431" s="329"/>
      <c r="AC431" s="329"/>
      <c r="AD431" s="329"/>
      <c r="AE431" s="329"/>
      <c r="AF431" s="329"/>
      <c r="AG431" s="329"/>
      <c r="AH431" s="329"/>
      <c r="AI431" s="329"/>
      <c r="AJ431" s="329"/>
      <c r="AK431" s="329"/>
      <c r="AL431" s="329"/>
      <c r="AM431" s="329"/>
      <c r="AN431" s="329"/>
      <c r="AO431" s="329"/>
      <c r="AP431" s="329"/>
      <c r="AQ431" s="329"/>
      <c r="AR431" s="330"/>
      <c r="AS431" s="187"/>
      <c r="AT431" s="187"/>
      <c r="AU431" s="151"/>
    </row>
    <row r="432" spans="4:52" ht="14.1" customHeight="1" x14ac:dyDescent="0.15">
      <c r="D432" s="316"/>
      <c r="E432" s="317"/>
      <c r="F432" s="317"/>
      <c r="G432" s="317"/>
      <c r="H432" s="318"/>
      <c r="I432" s="328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29"/>
      <c r="W432" s="329"/>
      <c r="X432" s="329"/>
      <c r="Y432" s="329"/>
      <c r="Z432" s="329"/>
      <c r="AA432" s="329"/>
      <c r="AB432" s="329"/>
      <c r="AC432" s="329"/>
      <c r="AD432" s="329"/>
      <c r="AE432" s="329"/>
      <c r="AF432" s="329"/>
      <c r="AG432" s="329"/>
      <c r="AH432" s="329"/>
      <c r="AI432" s="329"/>
      <c r="AJ432" s="329"/>
      <c r="AK432" s="329"/>
      <c r="AL432" s="329"/>
      <c r="AM432" s="329"/>
      <c r="AN432" s="329"/>
      <c r="AO432" s="329"/>
      <c r="AP432" s="329"/>
      <c r="AQ432" s="329"/>
      <c r="AR432" s="330"/>
      <c r="AS432" s="187"/>
      <c r="AT432" s="187"/>
      <c r="AU432" s="151"/>
    </row>
    <row r="433" spans="4:52" ht="14.1" customHeight="1" x14ac:dyDescent="0.15">
      <c r="D433" s="316"/>
      <c r="E433" s="317"/>
      <c r="F433" s="317"/>
      <c r="G433" s="317"/>
      <c r="H433" s="318"/>
      <c r="I433" s="328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/>
      <c r="U433" s="329"/>
      <c r="V433" s="329"/>
      <c r="W433" s="329"/>
      <c r="X433" s="329"/>
      <c r="Y433" s="329"/>
      <c r="Z433" s="329"/>
      <c r="AA433" s="329"/>
      <c r="AB433" s="329"/>
      <c r="AC433" s="329"/>
      <c r="AD433" s="329"/>
      <c r="AE433" s="329"/>
      <c r="AF433" s="329"/>
      <c r="AG433" s="329"/>
      <c r="AH433" s="329"/>
      <c r="AI433" s="329"/>
      <c r="AJ433" s="329"/>
      <c r="AK433" s="329"/>
      <c r="AL433" s="329"/>
      <c r="AM433" s="329"/>
      <c r="AN433" s="329"/>
      <c r="AO433" s="329"/>
      <c r="AP433" s="329"/>
      <c r="AQ433" s="329"/>
      <c r="AR433" s="330"/>
      <c r="AS433" s="187"/>
      <c r="AT433" s="187"/>
      <c r="AU433" s="151"/>
    </row>
    <row r="434" spans="4:52" ht="14.1" customHeight="1" x14ac:dyDescent="0.15">
      <c r="D434" s="316"/>
      <c r="E434" s="317"/>
      <c r="F434" s="317"/>
      <c r="G434" s="317"/>
      <c r="H434" s="318"/>
      <c r="I434" s="328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29"/>
      <c r="W434" s="329"/>
      <c r="X434" s="329"/>
      <c r="Y434" s="329"/>
      <c r="Z434" s="329"/>
      <c r="AA434" s="329"/>
      <c r="AB434" s="329"/>
      <c r="AC434" s="329"/>
      <c r="AD434" s="329"/>
      <c r="AE434" s="329"/>
      <c r="AF434" s="329"/>
      <c r="AG434" s="329"/>
      <c r="AH434" s="329"/>
      <c r="AI434" s="329"/>
      <c r="AJ434" s="329"/>
      <c r="AK434" s="329"/>
      <c r="AL434" s="329"/>
      <c r="AM434" s="329"/>
      <c r="AN434" s="329"/>
      <c r="AO434" s="329"/>
      <c r="AP434" s="329"/>
      <c r="AQ434" s="329"/>
      <c r="AR434" s="330"/>
      <c r="AS434" s="187"/>
      <c r="AT434" s="187"/>
      <c r="AU434" s="151"/>
    </row>
    <row r="435" spans="4:52" ht="14.1" customHeight="1" x14ac:dyDescent="0.15">
      <c r="D435" s="316"/>
      <c r="E435" s="317"/>
      <c r="F435" s="317"/>
      <c r="G435" s="317"/>
      <c r="H435" s="318"/>
      <c r="I435" s="328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29"/>
      <c r="W435" s="329"/>
      <c r="X435" s="329"/>
      <c r="Y435" s="329"/>
      <c r="Z435" s="329"/>
      <c r="AA435" s="329"/>
      <c r="AB435" s="329"/>
      <c r="AC435" s="329"/>
      <c r="AD435" s="329"/>
      <c r="AE435" s="329"/>
      <c r="AF435" s="329"/>
      <c r="AG435" s="329"/>
      <c r="AH435" s="329"/>
      <c r="AI435" s="329"/>
      <c r="AJ435" s="329"/>
      <c r="AK435" s="329"/>
      <c r="AL435" s="329"/>
      <c r="AM435" s="329"/>
      <c r="AN435" s="329"/>
      <c r="AO435" s="329"/>
      <c r="AP435" s="329"/>
      <c r="AQ435" s="329"/>
      <c r="AR435" s="330"/>
      <c r="AS435" s="187"/>
      <c r="AT435" s="187"/>
      <c r="AU435" s="151"/>
    </row>
    <row r="436" spans="4:52" ht="14.1" customHeight="1" x14ac:dyDescent="0.15">
      <c r="D436" s="316"/>
      <c r="E436" s="317"/>
      <c r="F436" s="317"/>
      <c r="G436" s="317"/>
      <c r="H436" s="318"/>
      <c r="I436" s="331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  <c r="AA436" s="310"/>
      <c r="AB436" s="310"/>
      <c r="AC436" s="310"/>
      <c r="AD436" s="310"/>
      <c r="AE436" s="310"/>
      <c r="AF436" s="310"/>
      <c r="AG436" s="310"/>
      <c r="AH436" s="310"/>
      <c r="AI436" s="310"/>
      <c r="AJ436" s="310"/>
      <c r="AK436" s="310"/>
      <c r="AL436" s="310"/>
      <c r="AM436" s="310"/>
      <c r="AN436" s="310"/>
      <c r="AO436" s="310"/>
      <c r="AP436" s="310"/>
      <c r="AQ436" s="310"/>
      <c r="AR436" s="332"/>
      <c r="AS436" s="187" t="s">
        <v>327</v>
      </c>
      <c r="AT436" s="187" t="s">
        <v>323</v>
      </c>
      <c r="AU436" s="151"/>
      <c r="AV436" s="1">
        <f>LEN(I429)</f>
        <v>0</v>
      </c>
      <c r="AW436" s="1" t="s">
        <v>158</v>
      </c>
      <c r="AX436" s="2">
        <v>700</v>
      </c>
      <c r="AY436" s="1" t="s">
        <v>156</v>
      </c>
      <c r="AZ436" s="3" t="str">
        <f>IF(AV436&gt;AX436,"FIGYELEM! Tartsa be a megjelölt karakterszámot!","-")</f>
        <v>-</v>
      </c>
    </row>
    <row r="437" spans="4:52" ht="26.1" customHeight="1" x14ac:dyDescent="0.2">
      <c r="D437" s="316"/>
      <c r="E437" s="317"/>
      <c r="F437" s="317"/>
      <c r="G437" s="317"/>
      <c r="H437" s="318"/>
      <c r="I437" s="286" t="s">
        <v>398</v>
      </c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8"/>
      <c r="Y437" s="308"/>
      <c r="Z437" s="308"/>
      <c r="AA437" s="308"/>
      <c r="AB437" s="308"/>
      <c r="AC437" s="308"/>
      <c r="AD437" s="308"/>
      <c r="AE437" s="308"/>
      <c r="AF437" s="308"/>
      <c r="AG437" s="308"/>
      <c r="AH437" s="308"/>
      <c r="AI437" s="308"/>
      <c r="AJ437" s="308"/>
      <c r="AK437" s="308"/>
      <c r="AL437" s="308"/>
      <c r="AM437" s="308"/>
      <c r="AN437" s="308"/>
      <c r="AO437" s="308"/>
      <c r="AP437" s="308"/>
      <c r="AQ437" s="308"/>
      <c r="AR437" s="309"/>
      <c r="AS437" s="166">
        <f>IF(Y437=BN$54,1,0)</f>
        <v>0</v>
      </c>
      <c r="AT437" s="167"/>
      <c r="AU437" s="165"/>
      <c r="AZ437" s="3" t="str">
        <f>IF(Y437=BN$54,"FIGYELEM! Fejtse ki A részt vevő diákok tevékenységének bemutatása c. mezőben!","-")</f>
        <v>-</v>
      </c>
    </row>
    <row r="438" spans="4:52" ht="26.1" customHeight="1" x14ac:dyDescent="0.2">
      <c r="D438" s="316"/>
      <c r="E438" s="317"/>
      <c r="F438" s="317"/>
      <c r="G438" s="317"/>
      <c r="H438" s="318"/>
      <c r="I438" s="286" t="s">
        <v>251</v>
      </c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8"/>
      <c r="Y438" s="307"/>
      <c r="Z438" s="308"/>
      <c r="AA438" s="308"/>
      <c r="AB438" s="308"/>
      <c r="AC438" s="308"/>
      <c r="AD438" s="308"/>
      <c r="AE438" s="308"/>
      <c r="AF438" s="308"/>
      <c r="AG438" s="308"/>
      <c r="AH438" s="308"/>
      <c r="AI438" s="308"/>
      <c r="AJ438" s="308"/>
      <c r="AK438" s="308"/>
      <c r="AL438" s="308"/>
      <c r="AM438" s="308"/>
      <c r="AN438" s="308"/>
      <c r="AO438" s="308"/>
      <c r="AP438" s="308"/>
      <c r="AQ438" s="308"/>
      <c r="AR438" s="309"/>
      <c r="AS438" s="166">
        <f>IF(Y438=BM$55,1,0)</f>
        <v>0</v>
      </c>
      <c r="AT438" s="167"/>
      <c r="AU438" s="165"/>
      <c r="AZ438" s="3" t="str">
        <f>IF(Y438=BM$55,"FIGYELEM! Fejtse ki A részt vevő diákok tevékenységének bemutatása c. mezőben!","-")</f>
        <v>-</v>
      </c>
    </row>
    <row r="439" spans="4:52" ht="14.1" customHeight="1" x14ac:dyDescent="0.2">
      <c r="D439" s="313" t="s">
        <v>169</v>
      </c>
      <c r="E439" s="314"/>
      <c r="F439" s="314"/>
      <c r="G439" s="314"/>
      <c r="H439" s="315"/>
      <c r="I439" s="322" t="s">
        <v>331</v>
      </c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  <c r="T439" s="323"/>
      <c r="U439" s="323"/>
      <c r="V439" s="323"/>
      <c r="W439" s="323"/>
      <c r="X439" s="323"/>
      <c r="Y439" s="323"/>
      <c r="Z439" s="323"/>
      <c r="AA439" s="323"/>
      <c r="AB439" s="323"/>
      <c r="AC439" s="323"/>
      <c r="AD439" s="323"/>
      <c r="AE439" s="323"/>
      <c r="AF439" s="323"/>
      <c r="AG439" s="323"/>
      <c r="AH439" s="323"/>
      <c r="AI439" s="323"/>
      <c r="AJ439" s="323"/>
      <c r="AK439" s="323"/>
      <c r="AL439" s="323"/>
      <c r="AM439" s="323"/>
      <c r="AN439" s="323"/>
      <c r="AO439" s="323"/>
      <c r="AP439" s="323"/>
      <c r="AQ439" s="323"/>
      <c r="AR439" s="324"/>
      <c r="AS439" s="164"/>
      <c r="AT439" s="164"/>
      <c r="AU439" s="164"/>
    </row>
    <row r="440" spans="4:52" ht="14.1" customHeight="1" x14ac:dyDescent="0.2">
      <c r="D440" s="316"/>
      <c r="E440" s="317"/>
      <c r="F440" s="317"/>
      <c r="G440" s="317"/>
      <c r="H440" s="318"/>
      <c r="I440" s="307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  <c r="AP440" s="308"/>
      <c r="AQ440" s="308"/>
      <c r="AR440" s="309"/>
      <c r="AS440" s="165"/>
      <c r="AT440" s="165"/>
      <c r="AU440" s="165"/>
    </row>
    <row r="441" spans="4:52" ht="14.1" customHeight="1" x14ac:dyDescent="0.2">
      <c r="D441" s="316"/>
      <c r="E441" s="317"/>
      <c r="F441" s="317"/>
      <c r="G441" s="317"/>
      <c r="H441" s="318"/>
      <c r="I441" s="286" t="s">
        <v>332</v>
      </c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287"/>
      <c r="AI441" s="287"/>
      <c r="AJ441" s="287"/>
      <c r="AK441" s="287"/>
      <c r="AL441" s="287"/>
      <c r="AM441" s="287"/>
      <c r="AN441" s="287"/>
      <c r="AO441" s="287"/>
      <c r="AP441" s="287"/>
      <c r="AQ441" s="287"/>
      <c r="AR441" s="288"/>
      <c r="AS441" s="164"/>
      <c r="AT441" s="164"/>
      <c r="AU441" s="164"/>
    </row>
    <row r="442" spans="4:52" ht="14.1" customHeight="1" x14ac:dyDescent="0.2">
      <c r="D442" s="316"/>
      <c r="E442" s="317"/>
      <c r="F442" s="317"/>
      <c r="G442" s="317"/>
      <c r="H442" s="318"/>
      <c r="I442" s="307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  <c r="U442" s="308"/>
      <c r="V442" s="308"/>
      <c r="W442" s="308"/>
      <c r="X442" s="308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08"/>
      <c r="AI442" s="308"/>
      <c r="AJ442" s="308"/>
      <c r="AK442" s="308"/>
      <c r="AL442" s="308"/>
      <c r="AM442" s="308"/>
      <c r="AN442" s="308"/>
      <c r="AO442" s="308"/>
      <c r="AP442" s="308"/>
      <c r="AQ442" s="308"/>
      <c r="AR442" s="309"/>
      <c r="AS442" s="165"/>
      <c r="AT442" s="165"/>
      <c r="AU442" s="165"/>
    </row>
    <row r="443" spans="4:52" ht="27.95" customHeight="1" x14ac:dyDescent="0.15">
      <c r="D443" s="316"/>
      <c r="E443" s="317"/>
      <c r="F443" s="317"/>
      <c r="G443" s="317"/>
      <c r="H443" s="318"/>
      <c r="I443" s="286" t="s">
        <v>404</v>
      </c>
      <c r="J443" s="287"/>
      <c r="K443" s="287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  <c r="AA443" s="287"/>
      <c r="AB443" s="287"/>
      <c r="AC443" s="287"/>
      <c r="AD443" s="287"/>
      <c r="AE443" s="287"/>
      <c r="AF443" s="287"/>
      <c r="AG443" s="287"/>
      <c r="AH443" s="287"/>
      <c r="AI443" s="287"/>
      <c r="AJ443" s="287"/>
      <c r="AK443" s="287"/>
      <c r="AL443" s="287"/>
      <c r="AM443" s="287"/>
      <c r="AN443" s="287"/>
      <c r="AO443" s="287"/>
      <c r="AP443" s="287"/>
      <c r="AQ443" s="287"/>
      <c r="AR443" s="288"/>
      <c r="AS443" s="187"/>
      <c r="AT443" s="187"/>
      <c r="AU443" s="164"/>
    </row>
    <row r="444" spans="4:52" ht="14.1" customHeight="1" x14ac:dyDescent="0.15">
      <c r="D444" s="316"/>
      <c r="E444" s="317"/>
      <c r="F444" s="317"/>
      <c r="G444" s="317"/>
      <c r="H444" s="318"/>
      <c r="I444" s="325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26"/>
      <c r="X444" s="326"/>
      <c r="Y444" s="326"/>
      <c r="Z444" s="326"/>
      <c r="AA444" s="326"/>
      <c r="AB444" s="326"/>
      <c r="AC444" s="326"/>
      <c r="AD444" s="326"/>
      <c r="AE444" s="326"/>
      <c r="AF444" s="326"/>
      <c r="AG444" s="326"/>
      <c r="AH444" s="326"/>
      <c r="AI444" s="326"/>
      <c r="AJ444" s="326"/>
      <c r="AK444" s="326"/>
      <c r="AL444" s="326"/>
      <c r="AM444" s="326"/>
      <c r="AN444" s="326"/>
      <c r="AO444" s="326"/>
      <c r="AP444" s="326"/>
      <c r="AQ444" s="326"/>
      <c r="AR444" s="327"/>
      <c r="AS444" s="187"/>
      <c r="AT444" s="187"/>
      <c r="AU444" s="151"/>
    </row>
    <row r="445" spans="4:52" ht="14.1" customHeight="1" x14ac:dyDescent="0.15">
      <c r="D445" s="316"/>
      <c r="E445" s="317"/>
      <c r="F445" s="317"/>
      <c r="G445" s="317"/>
      <c r="H445" s="318"/>
      <c r="I445" s="328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/>
      <c r="U445" s="329"/>
      <c r="V445" s="329"/>
      <c r="W445" s="329"/>
      <c r="X445" s="329"/>
      <c r="Y445" s="329"/>
      <c r="Z445" s="329"/>
      <c r="AA445" s="329"/>
      <c r="AB445" s="329"/>
      <c r="AC445" s="329"/>
      <c r="AD445" s="329"/>
      <c r="AE445" s="329"/>
      <c r="AF445" s="329"/>
      <c r="AG445" s="329"/>
      <c r="AH445" s="329"/>
      <c r="AI445" s="329"/>
      <c r="AJ445" s="329"/>
      <c r="AK445" s="329"/>
      <c r="AL445" s="329"/>
      <c r="AM445" s="329"/>
      <c r="AN445" s="329"/>
      <c r="AO445" s="329"/>
      <c r="AP445" s="329"/>
      <c r="AQ445" s="329"/>
      <c r="AR445" s="330"/>
      <c r="AS445" s="187"/>
      <c r="AT445" s="187"/>
      <c r="AU445" s="151"/>
    </row>
    <row r="446" spans="4:52" ht="14.1" customHeight="1" x14ac:dyDescent="0.15">
      <c r="D446" s="316"/>
      <c r="E446" s="317"/>
      <c r="F446" s="317"/>
      <c r="G446" s="317"/>
      <c r="H446" s="318"/>
      <c r="I446" s="328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29"/>
      <c r="U446" s="329"/>
      <c r="V446" s="329"/>
      <c r="W446" s="329"/>
      <c r="X446" s="329"/>
      <c r="Y446" s="329"/>
      <c r="Z446" s="329"/>
      <c r="AA446" s="329"/>
      <c r="AB446" s="329"/>
      <c r="AC446" s="329"/>
      <c r="AD446" s="329"/>
      <c r="AE446" s="329"/>
      <c r="AF446" s="329"/>
      <c r="AG446" s="329"/>
      <c r="AH446" s="329"/>
      <c r="AI446" s="329"/>
      <c r="AJ446" s="329"/>
      <c r="AK446" s="329"/>
      <c r="AL446" s="329"/>
      <c r="AM446" s="329"/>
      <c r="AN446" s="329"/>
      <c r="AO446" s="329"/>
      <c r="AP446" s="329"/>
      <c r="AQ446" s="329"/>
      <c r="AR446" s="330"/>
      <c r="AS446" s="187"/>
      <c r="AT446" s="187"/>
      <c r="AU446" s="151"/>
    </row>
    <row r="447" spans="4:52" ht="14.1" customHeight="1" x14ac:dyDescent="0.15">
      <c r="D447" s="316"/>
      <c r="E447" s="317"/>
      <c r="F447" s="317"/>
      <c r="G447" s="317"/>
      <c r="H447" s="318"/>
      <c r="I447" s="328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29"/>
      <c r="W447" s="329"/>
      <c r="X447" s="329"/>
      <c r="Y447" s="329"/>
      <c r="Z447" s="329"/>
      <c r="AA447" s="329"/>
      <c r="AB447" s="329"/>
      <c r="AC447" s="329"/>
      <c r="AD447" s="329"/>
      <c r="AE447" s="329"/>
      <c r="AF447" s="329"/>
      <c r="AG447" s="329"/>
      <c r="AH447" s="329"/>
      <c r="AI447" s="329"/>
      <c r="AJ447" s="329"/>
      <c r="AK447" s="329"/>
      <c r="AL447" s="329"/>
      <c r="AM447" s="329"/>
      <c r="AN447" s="329"/>
      <c r="AO447" s="329"/>
      <c r="AP447" s="329"/>
      <c r="AQ447" s="329"/>
      <c r="AR447" s="330"/>
      <c r="AS447" s="187"/>
      <c r="AT447" s="187"/>
      <c r="AU447" s="151"/>
    </row>
    <row r="448" spans="4:52" ht="14.1" customHeight="1" x14ac:dyDescent="0.15">
      <c r="D448" s="316"/>
      <c r="E448" s="317"/>
      <c r="F448" s="317"/>
      <c r="G448" s="317"/>
      <c r="H448" s="318"/>
      <c r="I448" s="328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29"/>
      <c r="W448" s="329"/>
      <c r="X448" s="329"/>
      <c r="Y448" s="329"/>
      <c r="Z448" s="329"/>
      <c r="AA448" s="329"/>
      <c r="AB448" s="329"/>
      <c r="AC448" s="329"/>
      <c r="AD448" s="329"/>
      <c r="AE448" s="329"/>
      <c r="AF448" s="329"/>
      <c r="AG448" s="329"/>
      <c r="AH448" s="329"/>
      <c r="AI448" s="329"/>
      <c r="AJ448" s="329"/>
      <c r="AK448" s="329"/>
      <c r="AL448" s="329"/>
      <c r="AM448" s="329"/>
      <c r="AN448" s="329"/>
      <c r="AO448" s="329"/>
      <c r="AP448" s="329"/>
      <c r="AQ448" s="329"/>
      <c r="AR448" s="330"/>
      <c r="AS448" s="187"/>
      <c r="AT448" s="187"/>
      <c r="AU448" s="151"/>
    </row>
    <row r="449" spans="4:52" ht="14.1" customHeight="1" x14ac:dyDescent="0.15">
      <c r="D449" s="316"/>
      <c r="E449" s="317"/>
      <c r="F449" s="317"/>
      <c r="G449" s="317"/>
      <c r="H449" s="318"/>
      <c r="I449" s="328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29"/>
      <c r="W449" s="329"/>
      <c r="X449" s="329"/>
      <c r="Y449" s="329"/>
      <c r="Z449" s="329"/>
      <c r="AA449" s="329"/>
      <c r="AB449" s="329"/>
      <c r="AC449" s="329"/>
      <c r="AD449" s="329"/>
      <c r="AE449" s="329"/>
      <c r="AF449" s="329"/>
      <c r="AG449" s="329"/>
      <c r="AH449" s="329"/>
      <c r="AI449" s="329"/>
      <c r="AJ449" s="329"/>
      <c r="AK449" s="329"/>
      <c r="AL449" s="329"/>
      <c r="AM449" s="329"/>
      <c r="AN449" s="329"/>
      <c r="AO449" s="329"/>
      <c r="AP449" s="329"/>
      <c r="AQ449" s="329"/>
      <c r="AR449" s="330"/>
      <c r="AS449" s="187"/>
      <c r="AT449" s="187"/>
      <c r="AU449" s="151"/>
    </row>
    <row r="450" spans="4:52" ht="14.1" customHeight="1" x14ac:dyDescent="0.15">
      <c r="D450" s="316"/>
      <c r="E450" s="317"/>
      <c r="F450" s="317"/>
      <c r="G450" s="317"/>
      <c r="H450" s="318"/>
      <c r="I450" s="328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29"/>
      <c r="W450" s="329"/>
      <c r="X450" s="329"/>
      <c r="Y450" s="329"/>
      <c r="Z450" s="329"/>
      <c r="AA450" s="329"/>
      <c r="AB450" s="329"/>
      <c r="AC450" s="329"/>
      <c r="AD450" s="329"/>
      <c r="AE450" s="329"/>
      <c r="AF450" s="329"/>
      <c r="AG450" s="329"/>
      <c r="AH450" s="329"/>
      <c r="AI450" s="329"/>
      <c r="AJ450" s="329"/>
      <c r="AK450" s="329"/>
      <c r="AL450" s="329"/>
      <c r="AM450" s="329"/>
      <c r="AN450" s="329"/>
      <c r="AO450" s="329"/>
      <c r="AP450" s="329"/>
      <c r="AQ450" s="329"/>
      <c r="AR450" s="330"/>
      <c r="AS450" s="187"/>
      <c r="AT450" s="187"/>
      <c r="AU450" s="151"/>
    </row>
    <row r="451" spans="4:52" ht="14.1" customHeight="1" x14ac:dyDescent="0.15">
      <c r="D451" s="316"/>
      <c r="E451" s="317"/>
      <c r="F451" s="317"/>
      <c r="G451" s="317"/>
      <c r="H451" s="318"/>
      <c r="I451" s="331"/>
      <c r="J451" s="310"/>
      <c r="K451" s="310"/>
      <c r="L451" s="310"/>
      <c r="M451" s="310"/>
      <c r="N451" s="310"/>
      <c r="O451" s="310"/>
      <c r="P451" s="310"/>
      <c r="Q451" s="310"/>
      <c r="R451" s="310"/>
      <c r="S451" s="310"/>
      <c r="T451" s="310"/>
      <c r="U451" s="310"/>
      <c r="V451" s="310"/>
      <c r="W451" s="310"/>
      <c r="X451" s="310"/>
      <c r="Y451" s="310"/>
      <c r="Z451" s="310"/>
      <c r="AA451" s="310"/>
      <c r="AB451" s="310"/>
      <c r="AC451" s="310"/>
      <c r="AD451" s="310"/>
      <c r="AE451" s="310"/>
      <c r="AF451" s="310"/>
      <c r="AG451" s="310"/>
      <c r="AH451" s="310"/>
      <c r="AI451" s="310"/>
      <c r="AJ451" s="310"/>
      <c r="AK451" s="310"/>
      <c r="AL451" s="310"/>
      <c r="AM451" s="310"/>
      <c r="AN451" s="310"/>
      <c r="AO451" s="310"/>
      <c r="AP451" s="310"/>
      <c r="AQ451" s="310"/>
      <c r="AR451" s="332"/>
      <c r="AS451" s="187" t="s">
        <v>327</v>
      </c>
      <c r="AT451" s="187" t="s">
        <v>323</v>
      </c>
      <c r="AU451" s="151"/>
      <c r="AV451" s="1">
        <f>LEN(I444)</f>
        <v>0</v>
      </c>
      <c r="AW451" s="1" t="s">
        <v>158</v>
      </c>
      <c r="AX451" s="2">
        <v>700</v>
      </c>
      <c r="AY451" s="1" t="s">
        <v>156</v>
      </c>
      <c r="AZ451" s="3" t="str">
        <f>IF(AV451&gt;AX451,"FIGYELEM! Tartsa be a megjelölt karakterszámot!","-")</f>
        <v>-</v>
      </c>
    </row>
    <row r="452" spans="4:52" ht="26.1" customHeight="1" x14ac:dyDescent="0.2">
      <c r="D452" s="316"/>
      <c r="E452" s="317"/>
      <c r="F452" s="317"/>
      <c r="G452" s="317"/>
      <c r="H452" s="318"/>
      <c r="I452" s="286" t="s">
        <v>398</v>
      </c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8"/>
      <c r="Y452" s="308"/>
      <c r="Z452" s="308"/>
      <c r="AA452" s="308"/>
      <c r="AB452" s="308"/>
      <c r="AC452" s="308"/>
      <c r="AD452" s="308"/>
      <c r="AE452" s="308"/>
      <c r="AF452" s="308"/>
      <c r="AG452" s="308"/>
      <c r="AH452" s="308"/>
      <c r="AI452" s="308"/>
      <c r="AJ452" s="308"/>
      <c r="AK452" s="308"/>
      <c r="AL452" s="308"/>
      <c r="AM452" s="308"/>
      <c r="AN452" s="308"/>
      <c r="AO452" s="308"/>
      <c r="AP452" s="308"/>
      <c r="AQ452" s="308"/>
      <c r="AR452" s="309"/>
      <c r="AS452" s="166">
        <f>IF(Y452=BN$54,1,0)</f>
        <v>0</v>
      </c>
      <c r="AT452" s="167"/>
      <c r="AU452" s="165"/>
      <c r="AZ452" s="3" t="str">
        <f>IF(Y452=BN$54,"FIGYELEM! Fejtse ki A részt vevő diákok tevékenységének bemutatása c. mezőben!","-")</f>
        <v>-</v>
      </c>
    </row>
    <row r="453" spans="4:52" ht="26.1" customHeight="1" x14ac:dyDescent="0.2">
      <c r="D453" s="319"/>
      <c r="E453" s="320"/>
      <c r="F453" s="320"/>
      <c r="G453" s="320"/>
      <c r="H453" s="321"/>
      <c r="I453" s="286" t="s">
        <v>251</v>
      </c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8"/>
      <c r="Y453" s="307"/>
      <c r="Z453" s="308"/>
      <c r="AA453" s="308"/>
      <c r="AB453" s="308"/>
      <c r="AC453" s="308"/>
      <c r="AD453" s="308"/>
      <c r="AE453" s="308"/>
      <c r="AF453" s="308"/>
      <c r="AG453" s="308"/>
      <c r="AH453" s="308"/>
      <c r="AI453" s="308"/>
      <c r="AJ453" s="308"/>
      <c r="AK453" s="308"/>
      <c r="AL453" s="308"/>
      <c r="AM453" s="308"/>
      <c r="AN453" s="308"/>
      <c r="AO453" s="308"/>
      <c r="AP453" s="308"/>
      <c r="AQ453" s="308"/>
      <c r="AR453" s="309"/>
      <c r="AS453" s="166">
        <f>IF(Y453=BM$55,1,0)</f>
        <v>0</v>
      </c>
      <c r="AT453" s="167"/>
      <c r="AU453" s="165"/>
      <c r="AZ453" s="3" t="str">
        <f>IF(Y453=BM$55,"FIGYELEM! Fejtse ki A részt vevő diákok tevékenységének bemutatása c. mezőben!","-")</f>
        <v>-</v>
      </c>
    </row>
    <row r="454" spans="4:52" ht="27.95" customHeight="1" x14ac:dyDescent="0.2">
      <c r="D454" s="334" t="s">
        <v>86</v>
      </c>
      <c r="E454" s="334"/>
      <c r="F454" s="334"/>
      <c r="G454" s="334"/>
      <c r="H454" s="334"/>
      <c r="I454" s="334"/>
      <c r="J454" s="334"/>
      <c r="K454" s="334"/>
      <c r="L454" s="334"/>
      <c r="M454" s="334"/>
      <c r="N454" s="334"/>
      <c r="O454" s="334"/>
      <c r="P454" s="334"/>
      <c r="Q454" s="334"/>
      <c r="R454" s="334"/>
      <c r="S454" s="334"/>
      <c r="T454" s="334"/>
      <c r="U454" s="334"/>
      <c r="V454" s="334"/>
      <c r="W454" s="334"/>
      <c r="X454" s="334"/>
      <c r="Y454" s="334"/>
      <c r="Z454" s="334"/>
      <c r="AA454" s="334"/>
      <c r="AB454" s="334"/>
      <c r="AC454" s="334"/>
      <c r="AD454" s="334"/>
      <c r="AE454" s="334"/>
      <c r="AF454" s="334"/>
      <c r="AG454" s="334"/>
      <c r="AH454" s="334"/>
      <c r="AI454" s="334"/>
      <c r="AJ454" s="334"/>
      <c r="AK454" s="334"/>
      <c r="AL454" s="334"/>
      <c r="AM454" s="334"/>
      <c r="AN454" s="334"/>
      <c r="AO454" s="334"/>
      <c r="AP454" s="334"/>
      <c r="AQ454" s="334"/>
      <c r="AR454" s="334"/>
      <c r="AS454" s="163"/>
      <c r="AT454" s="163"/>
      <c r="AU454" s="163"/>
    </row>
    <row r="455" spans="4:52" ht="14.1" customHeight="1" x14ac:dyDescent="0.2">
      <c r="D455" s="296" t="s">
        <v>170</v>
      </c>
      <c r="E455" s="297"/>
      <c r="F455" s="297"/>
      <c r="G455" s="297"/>
      <c r="H455" s="298"/>
      <c r="I455" s="322" t="s">
        <v>331</v>
      </c>
      <c r="J455" s="323"/>
      <c r="K455" s="323"/>
      <c r="L455" s="323"/>
      <c r="M455" s="323"/>
      <c r="N455" s="323"/>
      <c r="O455" s="323"/>
      <c r="P455" s="323"/>
      <c r="Q455" s="323"/>
      <c r="R455" s="323"/>
      <c r="S455" s="323"/>
      <c r="T455" s="323"/>
      <c r="U455" s="323"/>
      <c r="V455" s="323"/>
      <c r="W455" s="323"/>
      <c r="X455" s="323"/>
      <c r="Y455" s="323"/>
      <c r="Z455" s="323"/>
      <c r="AA455" s="323"/>
      <c r="AB455" s="323"/>
      <c r="AC455" s="323"/>
      <c r="AD455" s="323"/>
      <c r="AE455" s="323"/>
      <c r="AF455" s="323"/>
      <c r="AG455" s="323"/>
      <c r="AH455" s="323"/>
      <c r="AI455" s="323"/>
      <c r="AJ455" s="323"/>
      <c r="AK455" s="323"/>
      <c r="AL455" s="323"/>
      <c r="AM455" s="323"/>
      <c r="AN455" s="323"/>
      <c r="AO455" s="323"/>
      <c r="AP455" s="323"/>
      <c r="AQ455" s="323"/>
      <c r="AR455" s="324"/>
      <c r="AS455" s="164"/>
      <c r="AT455" s="164"/>
      <c r="AU455" s="164"/>
    </row>
    <row r="456" spans="4:52" ht="14.1" customHeight="1" x14ac:dyDescent="0.2">
      <c r="D456" s="333"/>
      <c r="E456" s="333"/>
      <c r="F456" s="333"/>
      <c r="G456" s="333"/>
      <c r="H456" s="333"/>
      <c r="I456" s="307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  <c r="AA456" s="308"/>
      <c r="AB456" s="308"/>
      <c r="AC456" s="308"/>
      <c r="AD456" s="308"/>
      <c r="AE456" s="308"/>
      <c r="AF456" s="308"/>
      <c r="AG456" s="308"/>
      <c r="AH456" s="308"/>
      <c r="AI456" s="308"/>
      <c r="AJ456" s="308"/>
      <c r="AK456" s="308"/>
      <c r="AL456" s="308"/>
      <c r="AM456" s="308"/>
      <c r="AN456" s="308"/>
      <c r="AO456" s="308"/>
      <c r="AP456" s="308"/>
      <c r="AQ456" s="308"/>
      <c r="AR456" s="309"/>
      <c r="AS456" s="165"/>
      <c r="AT456" s="165"/>
      <c r="AU456" s="165"/>
    </row>
    <row r="457" spans="4:52" ht="14.1" customHeight="1" x14ac:dyDescent="0.2">
      <c r="D457" s="333"/>
      <c r="E457" s="333"/>
      <c r="F457" s="333"/>
      <c r="G457" s="333"/>
      <c r="H457" s="333"/>
      <c r="I457" s="286" t="s">
        <v>332</v>
      </c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  <c r="AA457" s="287"/>
      <c r="AB457" s="287"/>
      <c r="AC457" s="287"/>
      <c r="AD457" s="287"/>
      <c r="AE457" s="287"/>
      <c r="AF457" s="287"/>
      <c r="AG457" s="287"/>
      <c r="AH457" s="287"/>
      <c r="AI457" s="287"/>
      <c r="AJ457" s="287"/>
      <c r="AK457" s="287"/>
      <c r="AL457" s="287"/>
      <c r="AM457" s="287"/>
      <c r="AN457" s="287"/>
      <c r="AO457" s="287"/>
      <c r="AP457" s="287"/>
      <c r="AQ457" s="287"/>
      <c r="AR457" s="288"/>
      <c r="AS457" s="164"/>
      <c r="AT457" s="164"/>
      <c r="AU457" s="164"/>
    </row>
    <row r="458" spans="4:52" ht="14.1" customHeight="1" x14ac:dyDescent="0.2">
      <c r="D458" s="333"/>
      <c r="E458" s="333"/>
      <c r="F458" s="333"/>
      <c r="G458" s="333"/>
      <c r="H458" s="333"/>
      <c r="I458" s="307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  <c r="U458" s="308"/>
      <c r="V458" s="308"/>
      <c r="W458" s="308"/>
      <c r="X458" s="308"/>
      <c r="Y458" s="308"/>
      <c r="Z458" s="308"/>
      <c r="AA458" s="308"/>
      <c r="AB458" s="308"/>
      <c r="AC458" s="308"/>
      <c r="AD458" s="308"/>
      <c r="AE458" s="308"/>
      <c r="AF458" s="308"/>
      <c r="AG458" s="308"/>
      <c r="AH458" s="308"/>
      <c r="AI458" s="308"/>
      <c r="AJ458" s="308"/>
      <c r="AK458" s="308"/>
      <c r="AL458" s="308"/>
      <c r="AM458" s="308"/>
      <c r="AN458" s="308"/>
      <c r="AO458" s="308"/>
      <c r="AP458" s="308"/>
      <c r="AQ458" s="308"/>
      <c r="AR458" s="309"/>
      <c r="AS458" s="165"/>
      <c r="AT458" s="165"/>
      <c r="AU458" s="165"/>
    </row>
    <row r="459" spans="4:52" ht="27.95" customHeight="1" x14ac:dyDescent="0.15">
      <c r="D459" s="295" t="s">
        <v>167</v>
      </c>
      <c r="E459" s="295"/>
      <c r="F459" s="295"/>
      <c r="G459" s="295"/>
      <c r="H459" s="295"/>
      <c r="I459" s="286" t="s">
        <v>404</v>
      </c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  <c r="AA459" s="287"/>
      <c r="AB459" s="287"/>
      <c r="AC459" s="287"/>
      <c r="AD459" s="287"/>
      <c r="AE459" s="287"/>
      <c r="AF459" s="287"/>
      <c r="AG459" s="287"/>
      <c r="AH459" s="287"/>
      <c r="AI459" s="287"/>
      <c r="AJ459" s="287"/>
      <c r="AK459" s="287"/>
      <c r="AL459" s="287"/>
      <c r="AM459" s="287"/>
      <c r="AN459" s="287"/>
      <c r="AO459" s="287"/>
      <c r="AP459" s="287"/>
      <c r="AQ459" s="287"/>
      <c r="AR459" s="288"/>
      <c r="AS459" s="187"/>
      <c r="AT459" s="187"/>
      <c r="AU459" s="164"/>
    </row>
    <row r="460" spans="4:52" ht="14.1" customHeight="1" x14ac:dyDescent="0.15">
      <c r="D460" s="295"/>
      <c r="E460" s="295"/>
      <c r="F460" s="295"/>
      <c r="G460" s="295"/>
      <c r="H460" s="295"/>
      <c r="I460" s="325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26"/>
      <c r="X460" s="326"/>
      <c r="Y460" s="326"/>
      <c r="Z460" s="326"/>
      <c r="AA460" s="326"/>
      <c r="AB460" s="326"/>
      <c r="AC460" s="326"/>
      <c r="AD460" s="326"/>
      <c r="AE460" s="326"/>
      <c r="AF460" s="326"/>
      <c r="AG460" s="326"/>
      <c r="AH460" s="326"/>
      <c r="AI460" s="326"/>
      <c r="AJ460" s="326"/>
      <c r="AK460" s="326"/>
      <c r="AL460" s="326"/>
      <c r="AM460" s="326"/>
      <c r="AN460" s="326"/>
      <c r="AO460" s="326"/>
      <c r="AP460" s="326"/>
      <c r="AQ460" s="326"/>
      <c r="AR460" s="327"/>
      <c r="AS460" s="187"/>
      <c r="AT460" s="187"/>
      <c r="AU460" s="151"/>
    </row>
    <row r="461" spans="4:52" ht="14.1" customHeight="1" x14ac:dyDescent="0.15">
      <c r="D461" s="295"/>
      <c r="E461" s="295"/>
      <c r="F461" s="295"/>
      <c r="G461" s="295"/>
      <c r="H461" s="295"/>
      <c r="I461" s="328"/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  <c r="T461" s="329"/>
      <c r="U461" s="329"/>
      <c r="V461" s="329"/>
      <c r="W461" s="329"/>
      <c r="X461" s="329"/>
      <c r="Y461" s="329"/>
      <c r="Z461" s="329"/>
      <c r="AA461" s="329"/>
      <c r="AB461" s="329"/>
      <c r="AC461" s="329"/>
      <c r="AD461" s="329"/>
      <c r="AE461" s="329"/>
      <c r="AF461" s="329"/>
      <c r="AG461" s="329"/>
      <c r="AH461" s="329"/>
      <c r="AI461" s="329"/>
      <c r="AJ461" s="329"/>
      <c r="AK461" s="329"/>
      <c r="AL461" s="329"/>
      <c r="AM461" s="329"/>
      <c r="AN461" s="329"/>
      <c r="AO461" s="329"/>
      <c r="AP461" s="329"/>
      <c r="AQ461" s="329"/>
      <c r="AR461" s="330"/>
      <c r="AS461" s="187"/>
      <c r="AT461" s="187"/>
      <c r="AU461" s="151"/>
    </row>
    <row r="462" spans="4:52" ht="14.1" customHeight="1" x14ac:dyDescent="0.15">
      <c r="D462" s="295"/>
      <c r="E462" s="295"/>
      <c r="F462" s="295"/>
      <c r="G462" s="295"/>
      <c r="H462" s="295"/>
      <c r="I462" s="328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  <c r="X462" s="329"/>
      <c r="Y462" s="329"/>
      <c r="Z462" s="329"/>
      <c r="AA462" s="329"/>
      <c r="AB462" s="329"/>
      <c r="AC462" s="329"/>
      <c r="AD462" s="329"/>
      <c r="AE462" s="329"/>
      <c r="AF462" s="329"/>
      <c r="AG462" s="329"/>
      <c r="AH462" s="329"/>
      <c r="AI462" s="329"/>
      <c r="AJ462" s="329"/>
      <c r="AK462" s="329"/>
      <c r="AL462" s="329"/>
      <c r="AM462" s="329"/>
      <c r="AN462" s="329"/>
      <c r="AO462" s="329"/>
      <c r="AP462" s="329"/>
      <c r="AQ462" s="329"/>
      <c r="AR462" s="330"/>
      <c r="AS462" s="187"/>
      <c r="AT462" s="187"/>
      <c r="AU462" s="151"/>
    </row>
    <row r="463" spans="4:52" ht="14.1" customHeight="1" x14ac:dyDescent="0.15">
      <c r="D463" s="295"/>
      <c r="E463" s="295"/>
      <c r="F463" s="295"/>
      <c r="G463" s="295"/>
      <c r="H463" s="295"/>
      <c r="I463" s="328"/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  <c r="T463" s="329"/>
      <c r="U463" s="329"/>
      <c r="V463" s="329"/>
      <c r="W463" s="329"/>
      <c r="X463" s="329"/>
      <c r="Y463" s="329"/>
      <c r="Z463" s="329"/>
      <c r="AA463" s="329"/>
      <c r="AB463" s="329"/>
      <c r="AC463" s="329"/>
      <c r="AD463" s="329"/>
      <c r="AE463" s="329"/>
      <c r="AF463" s="329"/>
      <c r="AG463" s="329"/>
      <c r="AH463" s="329"/>
      <c r="AI463" s="329"/>
      <c r="AJ463" s="329"/>
      <c r="AK463" s="329"/>
      <c r="AL463" s="329"/>
      <c r="AM463" s="329"/>
      <c r="AN463" s="329"/>
      <c r="AO463" s="329"/>
      <c r="AP463" s="329"/>
      <c r="AQ463" s="329"/>
      <c r="AR463" s="330"/>
      <c r="AS463" s="187"/>
      <c r="AT463" s="187"/>
      <c r="AU463" s="151"/>
    </row>
    <row r="464" spans="4:52" ht="14.1" customHeight="1" x14ac:dyDescent="0.15">
      <c r="D464" s="295"/>
      <c r="E464" s="295"/>
      <c r="F464" s="295"/>
      <c r="G464" s="295"/>
      <c r="H464" s="295"/>
      <c r="I464" s="328"/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  <c r="T464" s="329"/>
      <c r="U464" s="329"/>
      <c r="V464" s="329"/>
      <c r="W464" s="329"/>
      <c r="X464" s="329"/>
      <c r="Y464" s="329"/>
      <c r="Z464" s="329"/>
      <c r="AA464" s="329"/>
      <c r="AB464" s="329"/>
      <c r="AC464" s="329"/>
      <c r="AD464" s="329"/>
      <c r="AE464" s="329"/>
      <c r="AF464" s="329"/>
      <c r="AG464" s="329"/>
      <c r="AH464" s="329"/>
      <c r="AI464" s="329"/>
      <c r="AJ464" s="329"/>
      <c r="AK464" s="329"/>
      <c r="AL464" s="329"/>
      <c r="AM464" s="329"/>
      <c r="AN464" s="329"/>
      <c r="AO464" s="329"/>
      <c r="AP464" s="329"/>
      <c r="AQ464" s="329"/>
      <c r="AR464" s="330"/>
      <c r="AS464" s="187"/>
      <c r="AT464" s="187"/>
      <c r="AU464" s="151"/>
    </row>
    <row r="465" spans="4:52" ht="14.1" customHeight="1" x14ac:dyDescent="0.15">
      <c r="D465" s="295"/>
      <c r="E465" s="295"/>
      <c r="F465" s="295"/>
      <c r="G465" s="295"/>
      <c r="H465" s="295"/>
      <c r="I465" s="328"/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  <c r="T465" s="329"/>
      <c r="U465" s="329"/>
      <c r="V465" s="329"/>
      <c r="W465" s="329"/>
      <c r="X465" s="329"/>
      <c r="Y465" s="329"/>
      <c r="Z465" s="329"/>
      <c r="AA465" s="329"/>
      <c r="AB465" s="329"/>
      <c r="AC465" s="329"/>
      <c r="AD465" s="329"/>
      <c r="AE465" s="329"/>
      <c r="AF465" s="329"/>
      <c r="AG465" s="329"/>
      <c r="AH465" s="329"/>
      <c r="AI465" s="329"/>
      <c r="AJ465" s="329"/>
      <c r="AK465" s="329"/>
      <c r="AL465" s="329"/>
      <c r="AM465" s="329"/>
      <c r="AN465" s="329"/>
      <c r="AO465" s="329"/>
      <c r="AP465" s="329"/>
      <c r="AQ465" s="329"/>
      <c r="AR465" s="330"/>
      <c r="AS465" s="187"/>
      <c r="AT465" s="187"/>
      <c r="AU465" s="151"/>
    </row>
    <row r="466" spans="4:52" ht="14.1" customHeight="1" x14ac:dyDescent="0.15">
      <c r="D466" s="295"/>
      <c r="E466" s="295"/>
      <c r="F466" s="295"/>
      <c r="G466" s="295"/>
      <c r="H466" s="295"/>
      <c r="I466" s="328"/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  <c r="T466" s="329"/>
      <c r="U466" s="329"/>
      <c r="V466" s="329"/>
      <c r="W466" s="329"/>
      <c r="X466" s="329"/>
      <c r="Y466" s="329"/>
      <c r="Z466" s="329"/>
      <c r="AA466" s="329"/>
      <c r="AB466" s="329"/>
      <c r="AC466" s="329"/>
      <c r="AD466" s="329"/>
      <c r="AE466" s="329"/>
      <c r="AF466" s="329"/>
      <c r="AG466" s="329"/>
      <c r="AH466" s="329"/>
      <c r="AI466" s="329"/>
      <c r="AJ466" s="329"/>
      <c r="AK466" s="329"/>
      <c r="AL466" s="329"/>
      <c r="AM466" s="329"/>
      <c r="AN466" s="329"/>
      <c r="AO466" s="329"/>
      <c r="AP466" s="329"/>
      <c r="AQ466" s="329"/>
      <c r="AR466" s="330"/>
      <c r="AS466" s="187"/>
      <c r="AT466" s="187"/>
      <c r="AU466" s="151"/>
    </row>
    <row r="467" spans="4:52" ht="14.1" customHeight="1" x14ac:dyDescent="0.15">
      <c r="D467" s="295"/>
      <c r="E467" s="295"/>
      <c r="F467" s="295"/>
      <c r="G467" s="295"/>
      <c r="H467" s="295"/>
      <c r="I467" s="331"/>
      <c r="J467" s="310"/>
      <c r="K467" s="310"/>
      <c r="L467" s="310"/>
      <c r="M467" s="310"/>
      <c r="N467" s="310"/>
      <c r="O467" s="310"/>
      <c r="P467" s="310"/>
      <c r="Q467" s="310"/>
      <c r="R467" s="310"/>
      <c r="S467" s="310"/>
      <c r="T467" s="310"/>
      <c r="U467" s="310"/>
      <c r="V467" s="310"/>
      <c r="W467" s="310"/>
      <c r="X467" s="310"/>
      <c r="Y467" s="310"/>
      <c r="Z467" s="310"/>
      <c r="AA467" s="310"/>
      <c r="AB467" s="310"/>
      <c r="AC467" s="310"/>
      <c r="AD467" s="310"/>
      <c r="AE467" s="310"/>
      <c r="AF467" s="310"/>
      <c r="AG467" s="310"/>
      <c r="AH467" s="310"/>
      <c r="AI467" s="310"/>
      <c r="AJ467" s="310"/>
      <c r="AK467" s="310"/>
      <c r="AL467" s="310"/>
      <c r="AM467" s="310"/>
      <c r="AN467" s="310"/>
      <c r="AO467" s="310"/>
      <c r="AP467" s="310"/>
      <c r="AQ467" s="310"/>
      <c r="AR467" s="332"/>
      <c r="AS467" s="187" t="s">
        <v>327</v>
      </c>
      <c r="AT467" s="187" t="s">
        <v>323</v>
      </c>
      <c r="AU467" s="151"/>
      <c r="AV467" s="1">
        <f>LEN(I460)</f>
        <v>0</v>
      </c>
      <c r="AW467" s="1" t="s">
        <v>158</v>
      </c>
      <c r="AX467" s="2">
        <v>700</v>
      </c>
      <c r="AY467" s="1" t="s">
        <v>156</v>
      </c>
      <c r="AZ467" s="3" t="str">
        <f>IF(AV467&gt;AX467,"FIGYELEM! Tartsa be a megjelölt karakterszámot!","-")</f>
        <v>-</v>
      </c>
    </row>
    <row r="468" spans="4:52" ht="26.1" customHeight="1" x14ac:dyDescent="0.2">
      <c r="D468" s="295"/>
      <c r="E468" s="295"/>
      <c r="F468" s="295"/>
      <c r="G468" s="295"/>
      <c r="H468" s="295"/>
      <c r="I468" s="286" t="s">
        <v>398</v>
      </c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8"/>
      <c r="AI468" s="308"/>
      <c r="AJ468" s="308"/>
      <c r="AK468" s="308"/>
      <c r="AL468" s="308"/>
      <c r="AM468" s="308"/>
      <c r="AN468" s="308"/>
      <c r="AO468" s="308"/>
      <c r="AP468" s="308"/>
      <c r="AQ468" s="308"/>
      <c r="AR468" s="309"/>
      <c r="AS468" s="166">
        <f>IF(Y468=BN$54,1,0)</f>
        <v>0</v>
      </c>
      <c r="AT468" s="167"/>
      <c r="AU468" s="165"/>
      <c r="AZ468" s="3" t="str">
        <f>IF(Y468=BN$54,"FIGYELEM! Fejtse ki A részt vevő diákok tevékenységének bemutatása c. mezőben!","-")</f>
        <v>-</v>
      </c>
    </row>
    <row r="469" spans="4:52" ht="26.1" customHeight="1" x14ac:dyDescent="0.2">
      <c r="D469" s="295"/>
      <c r="E469" s="295"/>
      <c r="F469" s="295"/>
      <c r="G469" s="295"/>
      <c r="H469" s="295"/>
      <c r="I469" s="286" t="s">
        <v>251</v>
      </c>
      <c r="J469" s="287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8"/>
      <c r="Y469" s="307"/>
      <c r="Z469" s="308"/>
      <c r="AA469" s="308"/>
      <c r="AB469" s="308"/>
      <c r="AC469" s="308"/>
      <c r="AD469" s="308"/>
      <c r="AE469" s="308"/>
      <c r="AF469" s="308"/>
      <c r="AG469" s="308"/>
      <c r="AH469" s="308"/>
      <c r="AI469" s="308"/>
      <c r="AJ469" s="308"/>
      <c r="AK469" s="308"/>
      <c r="AL469" s="308"/>
      <c r="AM469" s="308"/>
      <c r="AN469" s="308"/>
      <c r="AO469" s="308"/>
      <c r="AP469" s="308"/>
      <c r="AQ469" s="308"/>
      <c r="AR469" s="309"/>
      <c r="AS469" s="166">
        <f>IF(Y469=BM$55,1,0)</f>
        <v>0</v>
      </c>
      <c r="AT469" s="167"/>
      <c r="AU469" s="165"/>
      <c r="AZ469" s="3" t="str">
        <f>IF(Y469=BM$55,"FIGYELEM! Fejtse ki A részt vevő diákok tevékenységének bemutatása c. mezőben!","-")</f>
        <v>-</v>
      </c>
    </row>
    <row r="470" spans="4:52" ht="14.1" customHeight="1" x14ac:dyDescent="0.2">
      <c r="D470" s="313" t="s">
        <v>168</v>
      </c>
      <c r="E470" s="314"/>
      <c r="F470" s="314"/>
      <c r="G470" s="314"/>
      <c r="H470" s="315"/>
      <c r="I470" s="322" t="s">
        <v>331</v>
      </c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  <c r="T470" s="323"/>
      <c r="U470" s="323"/>
      <c r="V470" s="323"/>
      <c r="W470" s="323"/>
      <c r="X470" s="323"/>
      <c r="Y470" s="323"/>
      <c r="Z470" s="323"/>
      <c r="AA470" s="323"/>
      <c r="AB470" s="323"/>
      <c r="AC470" s="323"/>
      <c r="AD470" s="323"/>
      <c r="AE470" s="323"/>
      <c r="AF470" s="323"/>
      <c r="AG470" s="323"/>
      <c r="AH470" s="323"/>
      <c r="AI470" s="323"/>
      <c r="AJ470" s="323"/>
      <c r="AK470" s="323"/>
      <c r="AL470" s="323"/>
      <c r="AM470" s="323"/>
      <c r="AN470" s="323"/>
      <c r="AO470" s="323"/>
      <c r="AP470" s="323"/>
      <c r="AQ470" s="323"/>
      <c r="AR470" s="324"/>
      <c r="AS470" s="164"/>
      <c r="AT470" s="164"/>
      <c r="AU470" s="164"/>
    </row>
    <row r="471" spans="4:52" ht="14.1" customHeight="1" x14ac:dyDescent="0.2">
      <c r="D471" s="316"/>
      <c r="E471" s="317"/>
      <c r="F471" s="317"/>
      <c r="G471" s="317"/>
      <c r="H471" s="318"/>
      <c r="I471" s="307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  <c r="U471" s="308"/>
      <c r="V471" s="308"/>
      <c r="W471" s="308"/>
      <c r="X471" s="308"/>
      <c r="Y471" s="308"/>
      <c r="Z471" s="308"/>
      <c r="AA471" s="308"/>
      <c r="AB471" s="308"/>
      <c r="AC471" s="308"/>
      <c r="AD471" s="308"/>
      <c r="AE471" s="308"/>
      <c r="AF471" s="308"/>
      <c r="AG471" s="308"/>
      <c r="AH471" s="308"/>
      <c r="AI471" s="308"/>
      <c r="AJ471" s="308"/>
      <c r="AK471" s="308"/>
      <c r="AL471" s="308"/>
      <c r="AM471" s="308"/>
      <c r="AN471" s="308"/>
      <c r="AO471" s="308"/>
      <c r="AP471" s="308"/>
      <c r="AQ471" s="308"/>
      <c r="AR471" s="309"/>
      <c r="AS471" s="165"/>
      <c r="AT471" s="165"/>
      <c r="AU471" s="165"/>
    </row>
    <row r="472" spans="4:52" ht="14.1" customHeight="1" x14ac:dyDescent="0.2">
      <c r="D472" s="316"/>
      <c r="E472" s="317"/>
      <c r="F472" s="317"/>
      <c r="G472" s="317"/>
      <c r="H472" s="318"/>
      <c r="I472" s="286" t="s">
        <v>332</v>
      </c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8"/>
      <c r="AS472" s="164"/>
      <c r="AT472" s="164"/>
      <c r="AU472" s="164"/>
    </row>
    <row r="473" spans="4:52" ht="14.1" customHeight="1" x14ac:dyDescent="0.2">
      <c r="D473" s="316"/>
      <c r="E473" s="317"/>
      <c r="F473" s="317"/>
      <c r="G473" s="317"/>
      <c r="H473" s="318"/>
      <c r="I473" s="307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  <c r="U473" s="308"/>
      <c r="V473" s="308"/>
      <c r="W473" s="308"/>
      <c r="X473" s="308"/>
      <c r="Y473" s="308"/>
      <c r="Z473" s="308"/>
      <c r="AA473" s="308"/>
      <c r="AB473" s="308"/>
      <c r="AC473" s="308"/>
      <c r="AD473" s="308"/>
      <c r="AE473" s="308"/>
      <c r="AF473" s="308"/>
      <c r="AG473" s="308"/>
      <c r="AH473" s="308"/>
      <c r="AI473" s="308"/>
      <c r="AJ473" s="308"/>
      <c r="AK473" s="308"/>
      <c r="AL473" s="308"/>
      <c r="AM473" s="308"/>
      <c r="AN473" s="308"/>
      <c r="AO473" s="308"/>
      <c r="AP473" s="308"/>
      <c r="AQ473" s="308"/>
      <c r="AR473" s="309"/>
      <c r="AS473" s="165"/>
      <c r="AT473" s="165"/>
      <c r="AU473" s="165"/>
    </row>
    <row r="474" spans="4:52" ht="27.95" customHeight="1" x14ac:dyDescent="0.15">
      <c r="D474" s="316"/>
      <c r="E474" s="317"/>
      <c r="F474" s="317"/>
      <c r="G474" s="317"/>
      <c r="H474" s="318"/>
      <c r="I474" s="286" t="s">
        <v>404</v>
      </c>
      <c r="J474" s="287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  <c r="AA474" s="287"/>
      <c r="AB474" s="287"/>
      <c r="AC474" s="287"/>
      <c r="AD474" s="287"/>
      <c r="AE474" s="287"/>
      <c r="AF474" s="287"/>
      <c r="AG474" s="287"/>
      <c r="AH474" s="287"/>
      <c r="AI474" s="287"/>
      <c r="AJ474" s="287"/>
      <c r="AK474" s="287"/>
      <c r="AL474" s="287"/>
      <c r="AM474" s="287"/>
      <c r="AN474" s="287"/>
      <c r="AO474" s="287"/>
      <c r="AP474" s="287"/>
      <c r="AQ474" s="287"/>
      <c r="AR474" s="288"/>
      <c r="AS474" s="187"/>
      <c r="AT474" s="187"/>
      <c r="AU474" s="164"/>
    </row>
    <row r="475" spans="4:52" ht="14.1" customHeight="1" x14ac:dyDescent="0.15">
      <c r="D475" s="316"/>
      <c r="E475" s="317"/>
      <c r="F475" s="317"/>
      <c r="G475" s="317"/>
      <c r="H475" s="318"/>
      <c r="I475" s="325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  <c r="AA475" s="326"/>
      <c r="AB475" s="326"/>
      <c r="AC475" s="326"/>
      <c r="AD475" s="326"/>
      <c r="AE475" s="326"/>
      <c r="AF475" s="326"/>
      <c r="AG475" s="326"/>
      <c r="AH475" s="326"/>
      <c r="AI475" s="326"/>
      <c r="AJ475" s="326"/>
      <c r="AK475" s="326"/>
      <c r="AL475" s="326"/>
      <c r="AM475" s="326"/>
      <c r="AN475" s="326"/>
      <c r="AO475" s="326"/>
      <c r="AP475" s="326"/>
      <c r="AQ475" s="326"/>
      <c r="AR475" s="327"/>
      <c r="AS475" s="187"/>
      <c r="AT475" s="187"/>
      <c r="AU475" s="151"/>
    </row>
    <row r="476" spans="4:52" ht="14.1" customHeight="1" x14ac:dyDescent="0.15">
      <c r="D476" s="316"/>
      <c r="E476" s="317"/>
      <c r="F476" s="317"/>
      <c r="G476" s="317"/>
      <c r="H476" s="318"/>
      <c r="I476" s="328"/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  <c r="T476" s="329"/>
      <c r="U476" s="329"/>
      <c r="V476" s="329"/>
      <c r="W476" s="329"/>
      <c r="X476" s="329"/>
      <c r="Y476" s="329"/>
      <c r="Z476" s="329"/>
      <c r="AA476" s="329"/>
      <c r="AB476" s="329"/>
      <c r="AC476" s="329"/>
      <c r="AD476" s="329"/>
      <c r="AE476" s="329"/>
      <c r="AF476" s="329"/>
      <c r="AG476" s="329"/>
      <c r="AH476" s="329"/>
      <c r="AI476" s="329"/>
      <c r="AJ476" s="329"/>
      <c r="AK476" s="329"/>
      <c r="AL476" s="329"/>
      <c r="AM476" s="329"/>
      <c r="AN476" s="329"/>
      <c r="AO476" s="329"/>
      <c r="AP476" s="329"/>
      <c r="AQ476" s="329"/>
      <c r="AR476" s="330"/>
      <c r="AS476" s="187"/>
      <c r="AT476" s="187"/>
      <c r="AU476" s="151"/>
    </row>
    <row r="477" spans="4:52" ht="14.1" customHeight="1" x14ac:dyDescent="0.15">
      <c r="D477" s="316"/>
      <c r="E477" s="317"/>
      <c r="F477" s="317"/>
      <c r="G477" s="317"/>
      <c r="H477" s="318"/>
      <c r="I477" s="328"/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  <c r="T477" s="329"/>
      <c r="U477" s="329"/>
      <c r="V477" s="329"/>
      <c r="W477" s="329"/>
      <c r="X477" s="329"/>
      <c r="Y477" s="329"/>
      <c r="Z477" s="329"/>
      <c r="AA477" s="329"/>
      <c r="AB477" s="329"/>
      <c r="AC477" s="329"/>
      <c r="AD477" s="329"/>
      <c r="AE477" s="329"/>
      <c r="AF477" s="329"/>
      <c r="AG477" s="329"/>
      <c r="AH477" s="329"/>
      <c r="AI477" s="329"/>
      <c r="AJ477" s="329"/>
      <c r="AK477" s="329"/>
      <c r="AL477" s="329"/>
      <c r="AM477" s="329"/>
      <c r="AN477" s="329"/>
      <c r="AO477" s="329"/>
      <c r="AP477" s="329"/>
      <c r="AQ477" s="329"/>
      <c r="AR477" s="330"/>
      <c r="AS477" s="187"/>
      <c r="AT477" s="187"/>
      <c r="AU477" s="151"/>
    </row>
    <row r="478" spans="4:52" ht="14.1" customHeight="1" x14ac:dyDescent="0.15">
      <c r="D478" s="316"/>
      <c r="E478" s="317"/>
      <c r="F478" s="317"/>
      <c r="G478" s="317"/>
      <c r="H478" s="318"/>
      <c r="I478" s="328"/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  <c r="T478" s="329"/>
      <c r="U478" s="329"/>
      <c r="V478" s="329"/>
      <c r="W478" s="329"/>
      <c r="X478" s="329"/>
      <c r="Y478" s="329"/>
      <c r="Z478" s="329"/>
      <c r="AA478" s="329"/>
      <c r="AB478" s="329"/>
      <c r="AC478" s="329"/>
      <c r="AD478" s="329"/>
      <c r="AE478" s="329"/>
      <c r="AF478" s="329"/>
      <c r="AG478" s="329"/>
      <c r="AH478" s="329"/>
      <c r="AI478" s="329"/>
      <c r="AJ478" s="329"/>
      <c r="AK478" s="329"/>
      <c r="AL478" s="329"/>
      <c r="AM478" s="329"/>
      <c r="AN478" s="329"/>
      <c r="AO478" s="329"/>
      <c r="AP478" s="329"/>
      <c r="AQ478" s="329"/>
      <c r="AR478" s="330"/>
      <c r="AS478" s="187"/>
      <c r="AT478" s="187"/>
      <c r="AU478" s="151"/>
    </row>
    <row r="479" spans="4:52" ht="14.1" customHeight="1" x14ac:dyDescent="0.15">
      <c r="D479" s="316"/>
      <c r="E479" s="317"/>
      <c r="F479" s="317"/>
      <c r="G479" s="317"/>
      <c r="H479" s="318"/>
      <c r="I479" s="328"/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  <c r="T479" s="329"/>
      <c r="U479" s="329"/>
      <c r="V479" s="329"/>
      <c r="W479" s="329"/>
      <c r="X479" s="329"/>
      <c r="Y479" s="329"/>
      <c r="Z479" s="329"/>
      <c r="AA479" s="329"/>
      <c r="AB479" s="329"/>
      <c r="AC479" s="329"/>
      <c r="AD479" s="329"/>
      <c r="AE479" s="329"/>
      <c r="AF479" s="329"/>
      <c r="AG479" s="329"/>
      <c r="AH479" s="329"/>
      <c r="AI479" s="329"/>
      <c r="AJ479" s="329"/>
      <c r="AK479" s="329"/>
      <c r="AL479" s="329"/>
      <c r="AM479" s="329"/>
      <c r="AN479" s="329"/>
      <c r="AO479" s="329"/>
      <c r="AP479" s="329"/>
      <c r="AQ479" s="329"/>
      <c r="AR479" s="330"/>
      <c r="AS479" s="187"/>
      <c r="AT479" s="187"/>
      <c r="AU479" s="151"/>
    </row>
    <row r="480" spans="4:52" ht="14.1" customHeight="1" x14ac:dyDescent="0.15">
      <c r="D480" s="316"/>
      <c r="E480" s="317"/>
      <c r="F480" s="317"/>
      <c r="G480" s="317"/>
      <c r="H480" s="318"/>
      <c r="I480" s="328"/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  <c r="T480" s="329"/>
      <c r="U480" s="329"/>
      <c r="V480" s="329"/>
      <c r="W480" s="329"/>
      <c r="X480" s="329"/>
      <c r="Y480" s="329"/>
      <c r="Z480" s="329"/>
      <c r="AA480" s="329"/>
      <c r="AB480" s="329"/>
      <c r="AC480" s="329"/>
      <c r="AD480" s="329"/>
      <c r="AE480" s="329"/>
      <c r="AF480" s="329"/>
      <c r="AG480" s="329"/>
      <c r="AH480" s="329"/>
      <c r="AI480" s="329"/>
      <c r="AJ480" s="329"/>
      <c r="AK480" s="329"/>
      <c r="AL480" s="329"/>
      <c r="AM480" s="329"/>
      <c r="AN480" s="329"/>
      <c r="AO480" s="329"/>
      <c r="AP480" s="329"/>
      <c r="AQ480" s="329"/>
      <c r="AR480" s="330"/>
      <c r="AS480" s="187"/>
      <c r="AT480" s="187"/>
      <c r="AU480" s="151"/>
    </row>
    <row r="481" spans="4:52" ht="14.1" customHeight="1" x14ac:dyDescent="0.15">
      <c r="D481" s="316"/>
      <c r="E481" s="317"/>
      <c r="F481" s="317"/>
      <c r="G481" s="317"/>
      <c r="H481" s="318"/>
      <c r="I481" s="328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29"/>
      <c r="W481" s="329"/>
      <c r="X481" s="329"/>
      <c r="Y481" s="329"/>
      <c r="Z481" s="329"/>
      <c r="AA481" s="329"/>
      <c r="AB481" s="329"/>
      <c r="AC481" s="329"/>
      <c r="AD481" s="329"/>
      <c r="AE481" s="329"/>
      <c r="AF481" s="329"/>
      <c r="AG481" s="329"/>
      <c r="AH481" s="329"/>
      <c r="AI481" s="329"/>
      <c r="AJ481" s="329"/>
      <c r="AK481" s="329"/>
      <c r="AL481" s="329"/>
      <c r="AM481" s="329"/>
      <c r="AN481" s="329"/>
      <c r="AO481" s="329"/>
      <c r="AP481" s="329"/>
      <c r="AQ481" s="329"/>
      <c r="AR481" s="330"/>
      <c r="AS481" s="187"/>
      <c r="AT481" s="187"/>
      <c r="AU481" s="151"/>
    </row>
    <row r="482" spans="4:52" ht="14.1" customHeight="1" x14ac:dyDescent="0.15">
      <c r="D482" s="316"/>
      <c r="E482" s="317"/>
      <c r="F482" s="317"/>
      <c r="G482" s="317"/>
      <c r="H482" s="318"/>
      <c r="I482" s="331"/>
      <c r="J482" s="310"/>
      <c r="K482" s="310"/>
      <c r="L482" s="310"/>
      <c r="M482" s="310"/>
      <c r="N482" s="310"/>
      <c r="O482" s="310"/>
      <c r="P482" s="310"/>
      <c r="Q482" s="310"/>
      <c r="R482" s="310"/>
      <c r="S482" s="310"/>
      <c r="T482" s="310"/>
      <c r="U482" s="310"/>
      <c r="V482" s="310"/>
      <c r="W482" s="310"/>
      <c r="X482" s="310"/>
      <c r="Y482" s="310"/>
      <c r="Z482" s="310"/>
      <c r="AA482" s="310"/>
      <c r="AB482" s="310"/>
      <c r="AC482" s="310"/>
      <c r="AD482" s="310"/>
      <c r="AE482" s="310"/>
      <c r="AF482" s="310"/>
      <c r="AG482" s="310"/>
      <c r="AH482" s="310"/>
      <c r="AI482" s="310"/>
      <c r="AJ482" s="310"/>
      <c r="AK482" s="310"/>
      <c r="AL482" s="310"/>
      <c r="AM482" s="310"/>
      <c r="AN482" s="310"/>
      <c r="AO482" s="310"/>
      <c r="AP482" s="310"/>
      <c r="AQ482" s="310"/>
      <c r="AR482" s="332"/>
      <c r="AS482" s="187" t="s">
        <v>327</v>
      </c>
      <c r="AT482" s="187" t="s">
        <v>323</v>
      </c>
      <c r="AU482" s="151"/>
      <c r="AV482" s="1">
        <f>LEN(I475)</f>
        <v>0</v>
      </c>
      <c r="AW482" s="1" t="s">
        <v>158</v>
      </c>
      <c r="AX482" s="2">
        <v>700</v>
      </c>
      <c r="AY482" s="1" t="s">
        <v>156</v>
      </c>
      <c r="AZ482" s="3" t="str">
        <f>IF(AV482&gt;AX482,"FIGYELEM! Tartsa be a megjelölt karakterszámot!","-")</f>
        <v>-</v>
      </c>
    </row>
    <row r="483" spans="4:52" ht="26.1" customHeight="1" x14ac:dyDescent="0.2">
      <c r="D483" s="316"/>
      <c r="E483" s="317"/>
      <c r="F483" s="317"/>
      <c r="G483" s="317"/>
      <c r="H483" s="318"/>
      <c r="I483" s="286" t="s">
        <v>398</v>
      </c>
      <c r="J483" s="287"/>
      <c r="K483" s="287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308"/>
      <c r="AI483" s="308"/>
      <c r="AJ483" s="308"/>
      <c r="AK483" s="308"/>
      <c r="AL483" s="308"/>
      <c r="AM483" s="308"/>
      <c r="AN483" s="308"/>
      <c r="AO483" s="308"/>
      <c r="AP483" s="308"/>
      <c r="AQ483" s="308"/>
      <c r="AR483" s="309"/>
      <c r="AS483" s="166">
        <f>IF(Y483=BN$54,1,0)</f>
        <v>0</v>
      </c>
      <c r="AT483" s="167"/>
      <c r="AU483" s="165"/>
      <c r="AZ483" s="3" t="str">
        <f>IF(Y483=BN$54,"FIGYELEM! Fejtse ki A részt vevő diákok tevékenységének bemutatása c. mezőben!","-")</f>
        <v>-</v>
      </c>
    </row>
    <row r="484" spans="4:52" ht="26.1" customHeight="1" x14ac:dyDescent="0.2">
      <c r="D484" s="316"/>
      <c r="E484" s="317"/>
      <c r="F484" s="317"/>
      <c r="G484" s="317"/>
      <c r="H484" s="318"/>
      <c r="I484" s="286" t="s">
        <v>251</v>
      </c>
      <c r="J484" s="287"/>
      <c r="K484" s="287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8"/>
      <c r="Y484" s="307"/>
      <c r="Z484" s="308"/>
      <c r="AA484" s="308"/>
      <c r="AB484" s="308"/>
      <c r="AC484" s="308"/>
      <c r="AD484" s="308"/>
      <c r="AE484" s="308"/>
      <c r="AF484" s="308"/>
      <c r="AG484" s="308"/>
      <c r="AH484" s="308"/>
      <c r="AI484" s="308"/>
      <c r="AJ484" s="308"/>
      <c r="AK484" s="308"/>
      <c r="AL484" s="308"/>
      <c r="AM484" s="308"/>
      <c r="AN484" s="308"/>
      <c r="AO484" s="308"/>
      <c r="AP484" s="308"/>
      <c r="AQ484" s="308"/>
      <c r="AR484" s="309"/>
      <c r="AS484" s="166">
        <f>IF(Y484=BM$55,1,0)</f>
        <v>0</v>
      </c>
      <c r="AT484" s="167"/>
      <c r="AU484" s="165"/>
      <c r="AZ484" s="3" t="str">
        <f>IF(Y484=BM$55,"FIGYELEM! Fejtse ki A részt vevő diákok tevékenységének bemutatása c. mezőben!","-")</f>
        <v>-</v>
      </c>
    </row>
    <row r="485" spans="4:52" ht="14.1" customHeight="1" x14ac:dyDescent="0.2">
      <c r="D485" s="313" t="s">
        <v>169</v>
      </c>
      <c r="E485" s="314"/>
      <c r="F485" s="314"/>
      <c r="G485" s="314"/>
      <c r="H485" s="315"/>
      <c r="I485" s="322" t="s">
        <v>331</v>
      </c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  <c r="T485" s="323"/>
      <c r="U485" s="323"/>
      <c r="V485" s="323"/>
      <c r="W485" s="323"/>
      <c r="X485" s="323"/>
      <c r="Y485" s="323"/>
      <c r="Z485" s="323"/>
      <c r="AA485" s="323"/>
      <c r="AB485" s="323"/>
      <c r="AC485" s="323"/>
      <c r="AD485" s="323"/>
      <c r="AE485" s="323"/>
      <c r="AF485" s="323"/>
      <c r="AG485" s="323"/>
      <c r="AH485" s="323"/>
      <c r="AI485" s="323"/>
      <c r="AJ485" s="323"/>
      <c r="AK485" s="323"/>
      <c r="AL485" s="323"/>
      <c r="AM485" s="323"/>
      <c r="AN485" s="323"/>
      <c r="AO485" s="323"/>
      <c r="AP485" s="323"/>
      <c r="AQ485" s="323"/>
      <c r="AR485" s="324"/>
      <c r="AS485" s="164"/>
      <c r="AT485" s="164"/>
      <c r="AU485" s="164"/>
    </row>
    <row r="486" spans="4:52" ht="14.1" customHeight="1" x14ac:dyDescent="0.2">
      <c r="D486" s="316"/>
      <c r="E486" s="317"/>
      <c r="F486" s="317"/>
      <c r="G486" s="317"/>
      <c r="H486" s="318"/>
      <c r="I486" s="307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  <c r="AA486" s="308"/>
      <c r="AB486" s="308"/>
      <c r="AC486" s="308"/>
      <c r="AD486" s="308"/>
      <c r="AE486" s="308"/>
      <c r="AF486" s="308"/>
      <c r="AG486" s="308"/>
      <c r="AH486" s="308"/>
      <c r="AI486" s="308"/>
      <c r="AJ486" s="308"/>
      <c r="AK486" s="308"/>
      <c r="AL486" s="308"/>
      <c r="AM486" s="308"/>
      <c r="AN486" s="308"/>
      <c r="AO486" s="308"/>
      <c r="AP486" s="308"/>
      <c r="AQ486" s="308"/>
      <c r="AR486" s="309"/>
      <c r="AS486" s="165"/>
      <c r="AT486" s="165"/>
      <c r="AU486" s="165"/>
    </row>
    <row r="487" spans="4:52" ht="14.1" customHeight="1" x14ac:dyDescent="0.2">
      <c r="D487" s="316"/>
      <c r="E487" s="317"/>
      <c r="F487" s="317"/>
      <c r="G487" s="317"/>
      <c r="H487" s="318"/>
      <c r="I487" s="286" t="s">
        <v>332</v>
      </c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  <c r="AA487" s="287"/>
      <c r="AB487" s="287"/>
      <c r="AC487" s="287"/>
      <c r="AD487" s="287"/>
      <c r="AE487" s="287"/>
      <c r="AF487" s="287"/>
      <c r="AG487" s="287"/>
      <c r="AH487" s="287"/>
      <c r="AI487" s="287"/>
      <c r="AJ487" s="287"/>
      <c r="AK487" s="287"/>
      <c r="AL487" s="287"/>
      <c r="AM487" s="287"/>
      <c r="AN487" s="287"/>
      <c r="AO487" s="287"/>
      <c r="AP487" s="287"/>
      <c r="AQ487" s="287"/>
      <c r="AR487" s="288"/>
      <c r="AS487" s="164"/>
      <c r="AT487" s="164"/>
      <c r="AU487" s="164"/>
    </row>
    <row r="488" spans="4:52" ht="14.1" customHeight="1" x14ac:dyDescent="0.2">
      <c r="D488" s="316"/>
      <c r="E488" s="317"/>
      <c r="F488" s="317"/>
      <c r="G488" s="317"/>
      <c r="H488" s="318"/>
      <c r="I488" s="307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  <c r="U488" s="308"/>
      <c r="V488" s="308"/>
      <c r="W488" s="308"/>
      <c r="X488" s="308"/>
      <c r="Y488" s="308"/>
      <c r="Z488" s="308"/>
      <c r="AA488" s="308"/>
      <c r="AB488" s="308"/>
      <c r="AC488" s="308"/>
      <c r="AD488" s="308"/>
      <c r="AE488" s="308"/>
      <c r="AF488" s="308"/>
      <c r="AG488" s="308"/>
      <c r="AH488" s="308"/>
      <c r="AI488" s="308"/>
      <c r="AJ488" s="308"/>
      <c r="AK488" s="308"/>
      <c r="AL488" s="308"/>
      <c r="AM488" s="308"/>
      <c r="AN488" s="308"/>
      <c r="AO488" s="308"/>
      <c r="AP488" s="308"/>
      <c r="AQ488" s="308"/>
      <c r="AR488" s="309"/>
      <c r="AS488" s="165"/>
      <c r="AT488" s="165"/>
      <c r="AU488" s="165"/>
    </row>
    <row r="489" spans="4:52" ht="27.95" customHeight="1" x14ac:dyDescent="0.15">
      <c r="D489" s="316"/>
      <c r="E489" s="317"/>
      <c r="F489" s="317"/>
      <c r="G489" s="317"/>
      <c r="H489" s="318"/>
      <c r="I489" s="286" t="s">
        <v>404</v>
      </c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  <c r="AA489" s="287"/>
      <c r="AB489" s="287"/>
      <c r="AC489" s="287"/>
      <c r="AD489" s="287"/>
      <c r="AE489" s="287"/>
      <c r="AF489" s="287"/>
      <c r="AG489" s="287"/>
      <c r="AH489" s="287"/>
      <c r="AI489" s="287"/>
      <c r="AJ489" s="287"/>
      <c r="AK489" s="287"/>
      <c r="AL489" s="287"/>
      <c r="AM489" s="287"/>
      <c r="AN489" s="287"/>
      <c r="AO489" s="287"/>
      <c r="AP489" s="287"/>
      <c r="AQ489" s="287"/>
      <c r="AR489" s="288"/>
      <c r="AS489" s="187"/>
      <c r="AT489" s="187"/>
      <c r="AU489" s="164"/>
    </row>
    <row r="490" spans="4:52" ht="14.1" customHeight="1" x14ac:dyDescent="0.15">
      <c r="D490" s="316"/>
      <c r="E490" s="317"/>
      <c r="F490" s="317"/>
      <c r="G490" s="317"/>
      <c r="H490" s="318"/>
      <c r="I490" s="325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  <c r="AA490" s="326"/>
      <c r="AB490" s="326"/>
      <c r="AC490" s="326"/>
      <c r="AD490" s="326"/>
      <c r="AE490" s="326"/>
      <c r="AF490" s="326"/>
      <c r="AG490" s="326"/>
      <c r="AH490" s="326"/>
      <c r="AI490" s="326"/>
      <c r="AJ490" s="326"/>
      <c r="AK490" s="326"/>
      <c r="AL490" s="326"/>
      <c r="AM490" s="326"/>
      <c r="AN490" s="326"/>
      <c r="AO490" s="326"/>
      <c r="AP490" s="326"/>
      <c r="AQ490" s="326"/>
      <c r="AR490" s="327"/>
      <c r="AS490" s="187"/>
      <c r="AT490" s="187"/>
      <c r="AU490" s="151"/>
    </row>
    <row r="491" spans="4:52" ht="14.1" customHeight="1" x14ac:dyDescent="0.15">
      <c r="D491" s="316"/>
      <c r="E491" s="317"/>
      <c r="F491" s="317"/>
      <c r="G491" s="317"/>
      <c r="H491" s="318"/>
      <c r="I491" s="328"/>
      <c r="J491" s="329"/>
      <c r="K491" s="329"/>
      <c r="L491" s="329"/>
      <c r="M491" s="329"/>
      <c r="N491" s="329"/>
      <c r="O491" s="329"/>
      <c r="P491" s="329"/>
      <c r="Q491" s="329"/>
      <c r="R491" s="329"/>
      <c r="S491" s="329"/>
      <c r="T491" s="329"/>
      <c r="U491" s="329"/>
      <c r="V491" s="329"/>
      <c r="W491" s="329"/>
      <c r="X491" s="329"/>
      <c r="Y491" s="329"/>
      <c r="Z491" s="329"/>
      <c r="AA491" s="329"/>
      <c r="AB491" s="329"/>
      <c r="AC491" s="329"/>
      <c r="AD491" s="329"/>
      <c r="AE491" s="329"/>
      <c r="AF491" s="329"/>
      <c r="AG491" s="329"/>
      <c r="AH491" s="329"/>
      <c r="AI491" s="329"/>
      <c r="AJ491" s="329"/>
      <c r="AK491" s="329"/>
      <c r="AL491" s="329"/>
      <c r="AM491" s="329"/>
      <c r="AN491" s="329"/>
      <c r="AO491" s="329"/>
      <c r="AP491" s="329"/>
      <c r="AQ491" s="329"/>
      <c r="AR491" s="330"/>
      <c r="AS491" s="187"/>
      <c r="AT491" s="187"/>
      <c r="AU491" s="151"/>
    </row>
    <row r="492" spans="4:52" ht="14.1" customHeight="1" x14ac:dyDescent="0.15">
      <c r="D492" s="316"/>
      <c r="E492" s="317"/>
      <c r="F492" s="317"/>
      <c r="G492" s="317"/>
      <c r="H492" s="318"/>
      <c r="I492" s="328"/>
      <c r="J492" s="329"/>
      <c r="K492" s="329"/>
      <c r="L492" s="329"/>
      <c r="M492" s="329"/>
      <c r="N492" s="329"/>
      <c r="O492" s="329"/>
      <c r="P492" s="329"/>
      <c r="Q492" s="329"/>
      <c r="R492" s="329"/>
      <c r="S492" s="329"/>
      <c r="T492" s="329"/>
      <c r="U492" s="329"/>
      <c r="V492" s="329"/>
      <c r="W492" s="329"/>
      <c r="X492" s="329"/>
      <c r="Y492" s="329"/>
      <c r="Z492" s="329"/>
      <c r="AA492" s="329"/>
      <c r="AB492" s="329"/>
      <c r="AC492" s="329"/>
      <c r="AD492" s="329"/>
      <c r="AE492" s="329"/>
      <c r="AF492" s="329"/>
      <c r="AG492" s="329"/>
      <c r="AH492" s="329"/>
      <c r="AI492" s="329"/>
      <c r="AJ492" s="329"/>
      <c r="AK492" s="329"/>
      <c r="AL492" s="329"/>
      <c r="AM492" s="329"/>
      <c r="AN492" s="329"/>
      <c r="AO492" s="329"/>
      <c r="AP492" s="329"/>
      <c r="AQ492" s="329"/>
      <c r="AR492" s="330"/>
      <c r="AS492" s="187"/>
      <c r="AT492" s="187"/>
      <c r="AU492" s="151"/>
    </row>
    <row r="493" spans="4:52" ht="14.1" customHeight="1" x14ac:dyDescent="0.15">
      <c r="D493" s="316"/>
      <c r="E493" s="317"/>
      <c r="F493" s="317"/>
      <c r="G493" s="317"/>
      <c r="H493" s="318"/>
      <c r="I493" s="328"/>
      <c r="J493" s="329"/>
      <c r="K493" s="329"/>
      <c r="L493" s="329"/>
      <c r="M493" s="329"/>
      <c r="N493" s="329"/>
      <c r="O493" s="329"/>
      <c r="P493" s="329"/>
      <c r="Q493" s="329"/>
      <c r="R493" s="329"/>
      <c r="S493" s="329"/>
      <c r="T493" s="329"/>
      <c r="U493" s="329"/>
      <c r="V493" s="329"/>
      <c r="W493" s="329"/>
      <c r="X493" s="329"/>
      <c r="Y493" s="329"/>
      <c r="Z493" s="329"/>
      <c r="AA493" s="329"/>
      <c r="AB493" s="329"/>
      <c r="AC493" s="329"/>
      <c r="AD493" s="329"/>
      <c r="AE493" s="329"/>
      <c r="AF493" s="329"/>
      <c r="AG493" s="329"/>
      <c r="AH493" s="329"/>
      <c r="AI493" s="329"/>
      <c r="AJ493" s="329"/>
      <c r="AK493" s="329"/>
      <c r="AL493" s="329"/>
      <c r="AM493" s="329"/>
      <c r="AN493" s="329"/>
      <c r="AO493" s="329"/>
      <c r="AP493" s="329"/>
      <c r="AQ493" s="329"/>
      <c r="AR493" s="330"/>
      <c r="AS493" s="187"/>
      <c r="AT493" s="187"/>
      <c r="AU493" s="151"/>
    </row>
    <row r="494" spans="4:52" ht="14.1" customHeight="1" x14ac:dyDescent="0.15">
      <c r="D494" s="316"/>
      <c r="E494" s="317"/>
      <c r="F494" s="317"/>
      <c r="G494" s="317"/>
      <c r="H494" s="318"/>
      <c r="I494" s="328"/>
      <c r="J494" s="329"/>
      <c r="K494" s="329"/>
      <c r="L494" s="329"/>
      <c r="M494" s="329"/>
      <c r="N494" s="329"/>
      <c r="O494" s="329"/>
      <c r="P494" s="329"/>
      <c r="Q494" s="329"/>
      <c r="R494" s="329"/>
      <c r="S494" s="329"/>
      <c r="T494" s="329"/>
      <c r="U494" s="329"/>
      <c r="V494" s="329"/>
      <c r="W494" s="329"/>
      <c r="X494" s="329"/>
      <c r="Y494" s="329"/>
      <c r="Z494" s="329"/>
      <c r="AA494" s="329"/>
      <c r="AB494" s="329"/>
      <c r="AC494" s="329"/>
      <c r="AD494" s="329"/>
      <c r="AE494" s="329"/>
      <c r="AF494" s="329"/>
      <c r="AG494" s="329"/>
      <c r="AH494" s="329"/>
      <c r="AI494" s="329"/>
      <c r="AJ494" s="329"/>
      <c r="AK494" s="329"/>
      <c r="AL494" s="329"/>
      <c r="AM494" s="329"/>
      <c r="AN494" s="329"/>
      <c r="AO494" s="329"/>
      <c r="AP494" s="329"/>
      <c r="AQ494" s="329"/>
      <c r="AR494" s="330"/>
      <c r="AS494" s="187"/>
      <c r="AT494" s="187"/>
      <c r="AU494" s="151"/>
    </row>
    <row r="495" spans="4:52" ht="14.1" customHeight="1" x14ac:dyDescent="0.15">
      <c r="D495" s="316"/>
      <c r="E495" s="317"/>
      <c r="F495" s="317"/>
      <c r="G495" s="317"/>
      <c r="H495" s="318"/>
      <c r="I495" s="328"/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29"/>
      <c r="W495" s="329"/>
      <c r="X495" s="329"/>
      <c r="Y495" s="329"/>
      <c r="Z495" s="329"/>
      <c r="AA495" s="329"/>
      <c r="AB495" s="329"/>
      <c r="AC495" s="329"/>
      <c r="AD495" s="329"/>
      <c r="AE495" s="329"/>
      <c r="AF495" s="329"/>
      <c r="AG495" s="329"/>
      <c r="AH495" s="329"/>
      <c r="AI495" s="329"/>
      <c r="AJ495" s="329"/>
      <c r="AK495" s="329"/>
      <c r="AL495" s="329"/>
      <c r="AM495" s="329"/>
      <c r="AN495" s="329"/>
      <c r="AO495" s="329"/>
      <c r="AP495" s="329"/>
      <c r="AQ495" s="329"/>
      <c r="AR495" s="330"/>
      <c r="AS495" s="187"/>
      <c r="AT495" s="187"/>
      <c r="AU495" s="151"/>
    </row>
    <row r="496" spans="4:52" ht="14.1" customHeight="1" x14ac:dyDescent="0.15">
      <c r="D496" s="316"/>
      <c r="E496" s="317"/>
      <c r="F496" s="317"/>
      <c r="G496" s="317"/>
      <c r="H496" s="318"/>
      <c r="I496" s="328"/>
      <c r="J496" s="329"/>
      <c r="K496" s="329"/>
      <c r="L496" s="329"/>
      <c r="M496" s="329"/>
      <c r="N496" s="329"/>
      <c r="O496" s="329"/>
      <c r="P496" s="329"/>
      <c r="Q496" s="329"/>
      <c r="R496" s="329"/>
      <c r="S496" s="329"/>
      <c r="T496" s="329"/>
      <c r="U496" s="329"/>
      <c r="V496" s="329"/>
      <c r="W496" s="329"/>
      <c r="X496" s="329"/>
      <c r="Y496" s="329"/>
      <c r="Z496" s="329"/>
      <c r="AA496" s="329"/>
      <c r="AB496" s="329"/>
      <c r="AC496" s="329"/>
      <c r="AD496" s="329"/>
      <c r="AE496" s="329"/>
      <c r="AF496" s="329"/>
      <c r="AG496" s="329"/>
      <c r="AH496" s="329"/>
      <c r="AI496" s="329"/>
      <c r="AJ496" s="329"/>
      <c r="AK496" s="329"/>
      <c r="AL496" s="329"/>
      <c r="AM496" s="329"/>
      <c r="AN496" s="329"/>
      <c r="AO496" s="329"/>
      <c r="AP496" s="329"/>
      <c r="AQ496" s="329"/>
      <c r="AR496" s="330"/>
      <c r="AS496" s="187"/>
      <c r="AT496" s="187"/>
      <c r="AU496" s="151"/>
    </row>
    <row r="497" spans="4:52" ht="14.1" customHeight="1" x14ac:dyDescent="0.15">
      <c r="D497" s="316"/>
      <c r="E497" s="317"/>
      <c r="F497" s="317"/>
      <c r="G497" s="317"/>
      <c r="H497" s="318"/>
      <c r="I497" s="331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/>
      <c r="T497" s="310"/>
      <c r="U497" s="310"/>
      <c r="V497" s="310"/>
      <c r="W497" s="310"/>
      <c r="X497" s="310"/>
      <c r="Y497" s="310"/>
      <c r="Z497" s="310"/>
      <c r="AA497" s="310"/>
      <c r="AB497" s="310"/>
      <c r="AC497" s="310"/>
      <c r="AD497" s="310"/>
      <c r="AE497" s="310"/>
      <c r="AF497" s="310"/>
      <c r="AG497" s="310"/>
      <c r="AH497" s="310"/>
      <c r="AI497" s="310"/>
      <c r="AJ497" s="310"/>
      <c r="AK497" s="310"/>
      <c r="AL497" s="310"/>
      <c r="AM497" s="310"/>
      <c r="AN497" s="310"/>
      <c r="AO497" s="310"/>
      <c r="AP497" s="310"/>
      <c r="AQ497" s="310"/>
      <c r="AR497" s="332"/>
      <c r="AS497" s="187" t="s">
        <v>327</v>
      </c>
      <c r="AT497" s="187" t="s">
        <v>323</v>
      </c>
      <c r="AU497" s="151"/>
      <c r="AV497" s="1">
        <f>LEN(I490)</f>
        <v>0</v>
      </c>
      <c r="AW497" s="1" t="s">
        <v>158</v>
      </c>
      <c r="AX497" s="2">
        <v>700</v>
      </c>
      <c r="AY497" s="1" t="s">
        <v>156</v>
      </c>
      <c r="AZ497" s="3" t="str">
        <f>IF(AV497&gt;AX497,"FIGYELEM! Tartsa be a megjelölt karakterszámot!","-")</f>
        <v>-</v>
      </c>
    </row>
    <row r="498" spans="4:52" ht="26.1" customHeight="1" x14ac:dyDescent="0.2">
      <c r="D498" s="316"/>
      <c r="E498" s="317"/>
      <c r="F498" s="317"/>
      <c r="G498" s="317"/>
      <c r="H498" s="318"/>
      <c r="I498" s="286" t="s">
        <v>398</v>
      </c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8"/>
      <c r="Y498" s="308"/>
      <c r="Z498" s="308"/>
      <c r="AA498" s="308"/>
      <c r="AB498" s="308"/>
      <c r="AC498" s="308"/>
      <c r="AD498" s="308"/>
      <c r="AE498" s="308"/>
      <c r="AF498" s="308"/>
      <c r="AG498" s="308"/>
      <c r="AH498" s="308"/>
      <c r="AI498" s="308"/>
      <c r="AJ498" s="308"/>
      <c r="AK498" s="308"/>
      <c r="AL498" s="308"/>
      <c r="AM498" s="308"/>
      <c r="AN498" s="308"/>
      <c r="AO498" s="308"/>
      <c r="AP498" s="308"/>
      <c r="AQ498" s="308"/>
      <c r="AR498" s="309"/>
      <c r="AS498" s="166">
        <f>IF(Y498=BN$54,1,0)</f>
        <v>0</v>
      </c>
      <c r="AT498" s="167"/>
      <c r="AU498" s="165"/>
      <c r="AZ498" s="3" t="str">
        <f>IF(Y498=BN$54,"FIGYELEM! Fejtse ki A részt vevő diákok tevékenységének bemutatása c. mezőben!","-")</f>
        <v>-</v>
      </c>
    </row>
    <row r="499" spans="4:52" ht="26.1" customHeight="1" x14ac:dyDescent="0.2">
      <c r="D499" s="319"/>
      <c r="E499" s="320"/>
      <c r="F499" s="320"/>
      <c r="G499" s="320"/>
      <c r="H499" s="321"/>
      <c r="I499" s="286" t="s">
        <v>251</v>
      </c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8"/>
      <c r="Y499" s="307"/>
      <c r="Z499" s="308"/>
      <c r="AA499" s="308"/>
      <c r="AB499" s="308"/>
      <c r="AC499" s="308"/>
      <c r="AD499" s="308"/>
      <c r="AE499" s="308"/>
      <c r="AF499" s="308"/>
      <c r="AG499" s="308"/>
      <c r="AH499" s="308"/>
      <c r="AI499" s="308"/>
      <c r="AJ499" s="308"/>
      <c r="AK499" s="308"/>
      <c r="AL499" s="308"/>
      <c r="AM499" s="308"/>
      <c r="AN499" s="308"/>
      <c r="AO499" s="308"/>
      <c r="AP499" s="308"/>
      <c r="AQ499" s="308"/>
      <c r="AR499" s="309"/>
      <c r="AS499" s="166">
        <f>IF(Y499=BM$55,1,0)</f>
        <v>0</v>
      </c>
      <c r="AT499" s="167"/>
      <c r="AU499" s="165"/>
      <c r="AZ499" s="3" t="str">
        <f>IF(Y499=BM$55,"FIGYELEM! Fejtse ki A részt vevő diákok tevékenységének bemutatása c. mezőben!","-")</f>
        <v>-</v>
      </c>
    </row>
    <row r="500" spans="4:52" ht="14.1" customHeight="1" x14ac:dyDescent="0.2">
      <c r="F500" s="18"/>
      <c r="G500" s="18"/>
      <c r="H500" s="18"/>
      <c r="I500" s="18"/>
      <c r="J500" s="18"/>
      <c r="AO500" s="312"/>
      <c r="AP500" s="312"/>
      <c r="AQ500" s="312"/>
      <c r="AR500" s="312"/>
      <c r="AS500" s="163"/>
      <c r="AT500" s="168"/>
      <c r="AU500" s="168"/>
    </row>
    <row r="501" spans="4:52" ht="20.100000000000001" customHeight="1" x14ac:dyDescent="0.2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M501" s="2"/>
      <c r="AX501" s="1"/>
      <c r="AZ501" s="1"/>
    </row>
    <row r="503" spans="4:52" ht="14.1" customHeight="1" x14ac:dyDescent="0.2">
      <c r="Y503" s="311"/>
      <c r="Z503" s="311"/>
      <c r="AA503" s="311"/>
      <c r="AB503" s="311"/>
      <c r="AC503" s="311"/>
      <c r="AD503" s="311"/>
      <c r="AE503" s="311"/>
      <c r="AF503" s="311"/>
      <c r="AG503" s="311"/>
      <c r="AH503" s="311"/>
      <c r="AI503" s="311"/>
      <c r="AJ503" s="311"/>
      <c r="AK503" s="311"/>
      <c r="AL503" s="311"/>
      <c r="AM503" s="311"/>
      <c r="AN503" s="311"/>
      <c r="AO503" s="311"/>
      <c r="AP503" s="311"/>
      <c r="AQ503" s="311"/>
      <c r="AR503" s="311"/>
    </row>
    <row r="505" spans="4:52" ht="14.1" customHeight="1" x14ac:dyDescent="0.2">
      <c r="AS505" s="199" t="s">
        <v>514</v>
      </c>
      <c r="AT505" s="199">
        <f>AS54+AS69+AS84+AS100+AS115+AS130+AS146+AS161+AS176+AS192+AS207+AS222+AS238+AS253+AS268+AS284+AS299+AS314+AS330+AS345+AS360+AS376+AS391+AS406+AS422+AS437+AS452+AS468+AS483+AS498</f>
        <v>0</v>
      </c>
    </row>
    <row r="506" spans="4:52" ht="14.1" customHeight="1" x14ac:dyDescent="0.2">
      <c r="AS506" s="199" t="s">
        <v>131</v>
      </c>
      <c r="AT506" s="199">
        <f>AS55+AS70+AS85+AS101+AS116+AS131+AS147+AS162+AS177+AS193+AS208+AS223+AS239+AS254+AS269+AS285+AS300+AS315+AS331+AS346+AS361+AS377+AS392+AS407+AS423+AS438+AS453+AS469+AS484+AS499</f>
        <v>0</v>
      </c>
    </row>
  </sheetData>
  <sheetProtection algorithmName="SHA-512" hashValue="cgAd5KjIp7/ZfNhE8q2W8R3ZuUE+nvHdZmILxvgdmxD6jEekBxxfx+FOiSX7p+PP7XW2581yvIVKzoewZwA/vA==" saltValue="Vhqc+lpPY/4umptZ3wAYZQ==" spinCount="100000" sheet="1" selectLockedCells="1"/>
  <mergeCells count="426">
    <mergeCell ref="D37:AR37"/>
    <mergeCell ref="I54:X54"/>
    <mergeCell ref="Y54:AR54"/>
    <mergeCell ref="I55:X55"/>
    <mergeCell ref="I57:AR57"/>
    <mergeCell ref="I72:AR72"/>
    <mergeCell ref="I73:AR73"/>
    <mergeCell ref="I74:AR74"/>
    <mergeCell ref="D40:AR40"/>
    <mergeCell ref="D41:H41"/>
    <mergeCell ref="I41:AR41"/>
    <mergeCell ref="I43:AR43"/>
    <mergeCell ref="D44:H44"/>
    <mergeCell ref="I44:AR44"/>
    <mergeCell ref="I42:AR42"/>
    <mergeCell ref="D42:H42"/>
    <mergeCell ref="D43:H43"/>
    <mergeCell ref="I70:X70"/>
    <mergeCell ref="Y70:AR70"/>
    <mergeCell ref="I58:AR58"/>
    <mergeCell ref="I59:AR59"/>
    <mergeCell ref="I61:AR68"/>
    <mergeCell ref="I69:X69"/>
    <mergeCell ref="Y69:AR69"/>
    <mergeCell ref="A1:AR1"/>
    <mergeCell ref="A18:C18"/>
    <mergeCell ref="D19:AR19"/>
    <mergeCell ref="D18:AR18"/>
    <mergeCell ref="I16:AR16"/>
    <mergeCell ref="A2:AR2"/>
    <mergeCell ref="A4:C4"/>
    <mergeCell ref="D4:AR4"/>
    <mergeCell ref="D5:AR5"/>
    <mergeCell ref="D6:V6"/>
    <mergeCell ref="I14:AR14"/>
    <mergeCell ref="D14:H14"/>
    <mergeCell ref="I15:AR15"/>
    <mergeCell ref="D15:H15"/>
    <mergeCell ref="D16:H16"/>
    <mergeCell ref="A12:C12"/>
    <mergeCell ref="A8:C8"/>
    <mergeCell ref="D12:AJ12"/>
    <mergeCell ref="D8:AR8"/>
    <mergeCell ref="D9:AR9"/>
    <mergeCell ref="D10:V10"/>
    <mergeCell ref="A36:C36"/>
    <mergeCell ref="D13:AR13"/>
    <mergeCell ref="A32:C32"/>
    <mergeCell ref="A24:C24"/>
    <mergeCell ref="D28:AR28"/>
    <mergeCell ref="D32:AR32"/>
    <mergeCell ref="D25:AR25"/>
    <mergeCell ref="D24:AR24"/>
    <mergeCell ref="D36:AR36"/>
    <mergeCell ref="D30:AR30"/>
    <mergeCell ref="D29:AR29"/>
    <mergeCell ref="I20:AR20"/>
    <mergeCell ref="A28:C28"/>
    <mergeCell ref="I22:AR22"/>
    <mergeCell ref="D22:H22"/>
    <mergeCell ref="I21:AR21"/>
    <mergeCell ref="D33:AR33"/>
    <mergeCell ref="D34:AR34"/>
    <mergeCell ref="D20:H20"/>
    <mergeCell ref="D21:H21"/>
    <mergeCell ref="D26:H26"/>
    <mergeCell ref="I26:AR26"/>
    <mergeCell ref="I60:AR60"/>
    <mergeCell ref="D45:H55"/>
    <mergeCell ref="D56:H70"/>
    <mergeCell ref="I56:AR56"/>
    <mergeCell ref="I45:AR45"/>
    <mergeCell ref="I46:AR53"/>
    <mergeCell ref="Y55:AR55"/>
    <mergeCell ref="I85:X85"/>
    <mergeCell ref="Y85:AR85"/>
    <mergeCell ref="D91:H101"/>
    <mergeCell ref="I91:AR91"/>
    <mergeCell ref="I92:AR99"/>
    <mergeCell ref="I101:X101"/>
    <mergeCell ref="I100:X100"/>
    <mergeCell ref="D71:H85"/>
    <mergeCell ref="I71:AR71"/>
    <mergeCell ref="I84:X84"/>
    <mergeCell ref="D90:H90"/>
    <mergeCell ref="I90:AR90"/>
    <mergeCell ref="D86:AR86"/>
    <mergeCell ref="D87:H87"/>
    <mergeCell ref="I87:AR87"/>
    <mergeCell ref="D88:H88"/>
    <mergeCell ref="I88:AR88"/>
    <mergeCell ref="D89:H89"/>
    <mergeCell ref="I89:AR89"/>
    <mergeCell ref="I76:AR83"/>
    <mergeCell ref="I75:AR75"/>
    <mergeCell ref="Y100:AR100"/>
    <mergeCell ref="Y101:AR101"/>
    <mergeCell ref="Y84:AR84"/>
    <mergeCell ref="I115:X115"/>
    <mergeCell ref="Y115:AR115"/>
    <mergeCell ref="I116:X116"/>
    <mergeCell ref="Y116:AR116"/>
    <mergeCell ref="D102:H116"/>
    <mergeCell ref="I102:AR102"/>
    <mergeCell ref="I103:AR103"/>
    <mergeCell ref="I104:AR104"/>
    <mergeCell ref="I105:AR105"/>
    <mergeCell ref="I106:AR106"/>
    <mergeCell ref="I107:AR114"/>
    <mergeCell ref="D135:H135"/>
    <mergeCell ref="I135:AR135"/>
    <mergeCell ref="D133:H133"/>
    <mergeCell ref="I133:AR133"/>
    <mergeCell ref="D134:H134"/>
    <mergeCell ref="I134:AR134"/>
    <mergeCell ref="I131:X131"/>
    <mergeCell ref="Y131:AR131"/>
    <mergeCell ref="D132:AR132"/>
    <mergeCell ref="D117:H131"/>
    <mergeCell ref="I117:AR117"/>
    <mergeCell ref="I118:AR118"/>
    <mergeCell ref="I119:AR119"/>
    <mergeCell ref="I120:AR120"/>
    <mergeCell ref="I121:AR121"/>
    <mergeCell ref="I130:X130"/>
    <mergeCell ref="Y130:AR130"/>
    <mergeCell ref="I122:AR129"/>
    <mergeCell ref="D136:H136"/>
    <mergeCell ref="I136:AR136"/>
    <mergeCell ref="D137:H147"/>
    <mergeCell ref="I137:AR137"/>
    <mergeCell ref="I138:AR145"/>
    <mergeCell ref="I147:X147"/>
    <mergeCell ref="Y147:AR147"/>
    <mergeCell ref="I146:X146"/>
    <mergeCell ref="I162:X162"/>
    <mergeCell ref="Y162:AR162"/>
    <mergeCell ref="Y146:AR146"/>
    <mergeCell ref="I161:X161"/>
    <mergeCell ref="Y161:AR161"/>
    <mergeCell ref="I149:AR149"/>
    <mergeCell ref="I150:AR150"/>
    <mergeCell ref="I151:AR151"/>
    <mergeCell ref="I152:AR152"/>
    <mergeCell ref="I153:AR160"/>
    <mergeCell ref="D148:H162"/>
    <mergeCell ref="I148:AR148"/>
    <mergeCell ref="D180:H180"/>
    <mergeCell ref="I180:AR180"/>
    <mergeCell ref="D181:H181"/>
    <mergeCell ref="I181:AR181"/>
    <mergeCell ref="D178:AR178"/>
    <mergeCell ref="D179:H179"/>
    <mergeCell ref="I179:AR179"/>
    <mergeCell ref="D163:H177"/>
    <mergeCell ref="I168:AR175"/>
    <mergeCell ref="I176:X176"/>
    <mergeCell ref="Y176:AR176"/>
    <mergeCell ref="I165:AR165"/>
    <mergeCell ref="I177:X177"/>
    <mergeCell ref="Y177:AR177"/>
    <mergeCell ref="I167:AR167"/>
    <mergeCell ref="I166:AR166"/>
    <mergeCell ref="I163:AR163"/>
    <mergeCell ref="I164:AR164"/>
    <mergeCell ref="D182:H182"/>
    <mergeCell ref="I182:AR182"/>
    <mergeCell ref="D183:H193"/>
    <mergeCell ref="I183:AR183"/>
    <mergeCell ref="I184:AR191"/>
    <mergeCell ref="I193:X193"/>
    <mergeCell ref="I192:X192"/>
    <mergeCell ref="Y192:AR192"/>
    <mergeCell ref="Y193:AR193"/>
    <mergeCell ref="I207:X207"/>
    <mergeCell ref="I222:X222"/>
    <mergeCell ref="Y222:AR222"/>
    <mergeCell ref="I214:AR221"/>
    <mergeCell ref="D194:H208"/>
    <mergeCell ref="I194:AR194"/>
    <mergeCell ref="I195:AR195"/>
    <mergeCell ref="I196:AR196"/>
    <mergeCell ref="I197:AR197"/>
    <mergeCell ref="I198:AR198"/>
    <mergeCell ref="I199:AR206"/>
    <mergeCell ref="Y207:AR207"/>
    <mergeCell ref="I208:X208"/>
    <mergeCell ref="Y208:AR208"/>
    <mergeCell ref="D227:H227"/>
    <mergeCell ref="I227:AR227"/>
    <mergeCell ref="D228:H228"/>
    <mergeCell ref="I228:AR228"/>
    <mergeCell ref="D225:H225"/>
    <mergeCell ref="I225:AR225"/>
    <mergeCell ref="D226:H226"/>
    <mergeCell ref="I226:AR226"/>
    <mergeCell ref="I223:X223"/>
    <mergeCell ref="Y223:AR223"/>
    <mergeCell ref="D224:AR224"/>
    <mergeCell ref="D209:H223"/>
    <mergeCell ref="I209:AR209"/>
    <mergeCell ref="I210:AR210"/>
    <mergeCell ref="I211:AR211"/>
    <mergeCell ref="I212:AR212"/>
    <mergeCell ref="I213:AR213"/>
    <mergeCell ref="I244:AR244"/>
    <mergeCell ref="I245:AR252"/>
    <mergeCell ref="I254:X254"/>
    <mergeCell ref="Y254:AR254"/>
    <mergeCell ref="Y253:AR253"/>
    <mergeCell ref="D229:H239"/>
    <mergeCell ref="I229:AR229"/>
    <mergeCell ref="I230:AR237"/>
    <mergeCell ref="I239:X239"/>
    <mergeCell ref="Y239:AR239"/>
    <mergeCell ref="I238:X238"/>
    <mergeCell ref="Y238:AR238"/>
    <mergeCell ref="D272:H272"/>
    <mergeCell ref="I272:AR272"/>
    <mergeCell ref="D273:H273"/>
    <mergeCell ref="I273:AR273"/>
    <mergeCell ref="I253:X253"/>
    <mergeCell ref="D270:AR270"/>
    <mergeCell ref="D271:H271"/>
    <mergeCell ref="I271:AR271"/>
    <mergeCell ref="D255:H269"/>
    <mergeCell ref="I260:AR267"/>
    <mergeCell ref="I268:X268"/>
    <mergeCell ref="Y268:AR268"/>
    <mergeCell ref="I257:AR257"/>
    <mergeCell ref="I255:AR255"/>
    <mergeCell ref="I256:AR256"/>
    <mergeCell ref="I269:X269"/>
    <mergeCell ref="Y269:AR269"/>
    <mergeCell ref="I258:AR258"/>
    <mergeCell ref="I259:AR259"/>
    <mergeCell ref="D240:H254"/>
    <mergeCell ref="I240:AR240"/>
    <mergeCell ref="I241:AR241"/>
    <mergeCell ref="I242:AR242"/>
    <mergeCell ref="I243:AR243"/>
    <mergeCell ref="D274:H274"/>
    <mergeCell ref="I274:AR274"/>
    <mergeCell ref="D275:H285"/>
    <mergeCell ref="I275:AR275"/>
    <mergeCell ref="I276:AR283"/>
    <mergeCell ref="I285:X285"/>
    <mergeCell ref="I284:X284"/>
    <mergeCell ref="Y284:AR284"/>
    <mergeCell ref="Y285:AR285"/>
    <mergeCell ref="I299:X299"/>
    <mergeCell ref="I314:X314"/>
    <mergeCell ref="Y314:AR314"/>
    <mergeCell ref="I306:AR313"/>
    <mergeCell ref="D286:H300"/>
    <mergeCell ref="I286:AR286"/>
    <mergeCell ref="I287:AR287"/>
    <mergeCell ref="I288:AR288"/>
    <mergeCell ref="I289:AR289"/>
    <mergeCell ref="I290:AR290"/>
    <mergeCell ref="I291:AR298"/>
    <mergeCell ref="Y299:AR299"/>
    <mergeCell ref="I300:X300"/>
    <mergeCell ref="Y300:AR300"/>
    <mergeCell ref="D319:H319"/>
    <mergeCell ref="I319:AR319"/>
    <mergeCell ref="D320:H320"/>
    <mergeCell ref="I320:AR320"/>
    <mergeCell ref="D317:H317"/>
    <mergeCell ref="I317:AR317"/>
    <mergeCell ref="D318:H318"/>
    <mergeCell ref="I318:AR318"/>
    <mergeCell ref="I315:X315"/>
    <mergeCell ref="Y315:AR315"/>
    <mergeCell ref="D316:AR316"/>
    <mergeCell ref="D301:H315"/>
    <mergeCell ref="I301:AR301"/>
    <mergeCell ref="I302:AR302"/>
    <mergeCell ref="I303:AR303"/>
    <mergeCell ref="I304:AR304"/>
    <mergeCell ref="I305:AR305"/>
    <mergeCell ref="I336:AR336"/>
    <mergeCell ref="I337:AR344"/>
    <mergeCell ref="I346:X346"/>
    <mergeCell ref="Y346:AR346"/>
    <mergeCell ref="Y345:AR345"/>
    <mergeCell ref="D321:H331"/>
    <mergeCell ref="I321:AR321"/>
    <mergeCell ref="I322:AR329"/>
    <mergeCell ref="I331:X331"/>
    <mergeCell ref="Y331:AR331"/>
    <mergeCell ref="I330:X330"/>
    <mergeCell ref="Y330:AR330"/>
    <mergeCell ref="D364:H364"/>
    <mergeCell ref="I364:AR364"/>
    <mergeCell ref="D365:H365"/>
    <mergeCell ref="I365:AR365"/>
    <mergeCell ref="I345:X345"/>
    <mergeCell ref="D362:AR362"/>
    <mergeCell ref="D363:H363"/>
    <mergeCell ref="I363:AR363"/>
    <mergeCell ref="D347:H361"/>
    <mergeCell ref="I352:AR359"/>
    <mergeCell ref="I360:X360"/>
    <mergeCell ref="Y360:AR360"/>
    <mergeCell ref="I349:AR349"/>
    <mergeCell ref="I347:AR347"/>
    <mergeCell ref="I348:AR348"/>
    <mergeCell ref="I361:X361"/>
    <mergeCell ref="Y361:AR361"/>
    <mergeCell ref="I350:AR350"/>
    <mergeCell ref="I351:AR351"/>
    <mergeCell ref="D332:H346"/>
    <mergeCell ref="I332:AR332"/>
    <mergeCell ref="I333:AR333"/>
    <mergeCell ref="I334:AR334"/>
    <mergeCell ref="I335:AR335"/>
    <mergeCell ref="D366:H366"/>
    <mergeCell ref="I366:AR366"/>
    <mergeCell ref="D367:H377"/>
    <mergeCell ref="I367:AR367"/>
    <mergeCell ref="I368:AR375"/>
    <mergeCell ref="I377:X377"/>
    <mergeCell ref="I376:X376"/>
    <mergeCell ref="Y376:AR376"/>
    <mergeCell ref="Y377:AR377"/>
    <mergeCell ref="I391:X391"/>
    <mergeCell ref="I406:X406"/>
    <mergeCell ref="Y406:AR406"/>
    <mergeCell ref="I398:AR405"/>
    <mergeCell ref="D378:H392"/>
    <mergeCell ref="I378:AR378"/>
    <mergeCell ref="I379:AR379"/>
    <mergeCell ref="I380:AR380"/>
    <mergeCell ref="I381:AR381"/>
    <mergeCell ref="I382:AR382"/>
    <mergeCell ref="I383:AR390"/>
    <mergeCell ref="Y391:AR391"/>
    <mergeCell ref="I392:X392"/>
    <mergeCell ref="Y392:AR392"/>
    <mergeCell ref="D411:H411"/>
    <mergeCell ref="I411:AR411"/>
    <mergeCell ref="D412:H412"/>
    <mergeCell ref="I412:AR412"/>
    <mergeCell ref="D409:H409"/>
    <mergeCell ref="I409:AR409"/>
    <mergeCell ref="D410:H410"/>
    <mergeCell ref="I410:AR410"/>
    <mergeCell ref="I407:X407"/>
    <mergeCell ref="Y407:AR407"/>
    <mergeCell ref="D408:AR408"/>
    <mergeCell ref="D393:H407"/>
    <mergeCell ref="I393:AR393"/>
    <mergeCell ref="I394:AR394"/>
    <mergeCell ref="I395:AR395"/>
    <mergeCell ref="I396:AR396"/>
    <mergeCell ref="I397:AR397"/>
    <mergeCell ref="I428:AR428"/>
    <mergeCell ref="I429:AR436"/>
    <mergeCell ref="I438:X438"/>
    <mergeCell ref="Y438:AR438"/>
    <mergeCell ref="Y437:AR437"/>
    <mergeCell ref="D413:H423"/>
    <mergeCell ref="I413:AR413"/>
    <mergeCell ref="I414:AR421"/>
    <mergeCell ref="I423:X423"/>
    <mergeCell ref="Y423:AR423"/>
    <mergeCell ref="I422:X422"/>
    <mergeCell ref="Y422:AR422"/>
    <mergeCell ref="D456:H456"/>
    <mergeCell ref="I456:AR456"/>
    <mergeCell ref="D457:H457"/>
    <mergeCell ref="I457:AR457"/>
    <mergeCell ref="I437:X437"/>
    <mergeCell ref="D454:AR454"/>
    <mergeCell ref="D455:H455"/>
    <mergeCell ref="I455:AR455"/>
    <mergeCell ref="D439:H453"/>
    <mergeCell ref="I444:AR451"/>
    <mergeCell ref="I452:X452"/>
    <mergeCell ref="Y452:AR452"/>
    <mergeCell ref="I441:AR441"/>
    <mergeCell ref="I439:AR439"/>
    <mergeCell ref="I440:AR440"/>
    <mergeCell ref="I453:X453"/>
    <mergeCell ref="Y453:AR453"/>
    <mergeCell ref="I442:AR442"/>
    <mergeCell ref="I443:AR443"/>
    <mergeCell ref="D424:H438"/>
    <mergeCell ref="I424:AR424"/>
    <mergeCell ref="I425:AR425"/>
    <mergeCell ref="I426:AR426"/>
    <mergeCell ref="I427:AR427"/>
    <mergeCell ref="D459:H469"/>
    <mergeCell ref="I459:AR459"/>
    <mergeCell ref="I460:AR467"/>
    <mergeCell ref="I469:X469"/>
    <mergeCell ref="I468:X468"/>
    <mergeCell ref="Y468:AR468"/>
    <mergeCell ref="D470:H484"/>
    <mergeCell ref="D458:H458"/>
    <mergeCell ref="I458:AR458"/>
    <mergeCell ref="I474:AR474"/>
    <mergeCell ref="I475:AR482"/>
    <mergeCell ref="Y469:AR469"/>
    <mergeCell ref="I484:X484"/>
    <mergeCell ref="Y484:AR484"/>
    <mergeCell ref="I470:AR470"/>
    <mergeCell ref="I471:AR471"/>
    <mergeCell ref="I472:AR472"/>
    <mergeCell ref="I473:AR473"/>
    <mergeCell ref="I483:X483"/>
    <mergeCell ref="Y483:AR483"/>
    <mergeCell ref="Y503:AR503"/>
    <mergeCell ref="Y498:AR498"/>
    <mergeCell ref="AO500:AR500"/>
    <mergeCell ref="D485:H499"/>
    <mergeCell ref="I485:AR485"/>
    <mergeCell ref="I486:AR486"/>
    <mergeCell ref="I487:AR487"/>
    <mergeCell ref="I488:AR488"/>
    <mergeCell ref="I489:AR489"/>
    <mergeCell ref="I490:AR497"/>
    <mergeCell ref="I499:X499"/>
    <mergeCell ref="Y499:AR499"/>
    <mergeCell ref="I498:X498"/>
  </mergeCells>
  <phoneticPr fontId="1" type="noConversion"/>
  <dataValidations count="10">
    <dataValidation type="list" allowBlank="1" showInputMessage="1" showErrorMessage="1" sqref="Y484:AR484 Y469:AR469 Y438:AR438 Y407:AR407 Y377:AR377 Y392:AR392 Y423:AR423 Y453:AR453 Y346:AR346 Y315:AR315 Y285:AR285 Y254:AR254 Y223:AR223 Y193:AR193 Y162:AR162 Y131:AR131 Y101:AR101 Y70:AR70 Y55:AR55 Y361:AR361 Y85:AR85 Y116:AR116 Y147:AR147 Y177:AR177 Y208:AR208 Y239:AR239 Y269:AR269 Y300:AR300 Y331:AR331 Y499:AR499">
      <formula1>$BK$55:$BM$55</formula1>
    </dataValidation>
    <dataValidation type="list" allowBlank="1" showInputMessage="1" showErrorMessage="1" sqref="Y498:AR498 Y468:AR468 Y437:AR437 Y406:AR406 Y422:AR422 Y452:AR452 Y483:AR483 Y376:AR376 Y345:AR345 Y314:AR314 Y284:AR284 Y253:AR253 Y222:AR222 Y192:AR192 Y161:AR161 Y130:AR130 Y100:AR100 Y69:AR69 Y54:AR54 Y84:AR84 Y115:AR115 Y146:AR146 Y176:AR176 Y207:AR207 Y238:AR238 Y268:AR268 Y299:AR299 Y330:AR330 Y360:AR360 Y391:AR391">
      <formula1>$BK$54:$BN$54</formula1>
    </dataValidation>
    <dataValidation type="list" allowBlank="1" showInputMessage="1" showErrorMessage="1" sqref="AT483:AT484 AT498:AT499 AT468:AT469 AT437:AT438 AT406:AT407 AT422:AT423 AT452:AT453 AT376:AT377 AT345:AT346 AT314:AT315 AT284:AT285 AT253:AT254 AT222:AT223 AT192:AT193 AT161:AT162 AT130:AT131 AT100:AT101 AT69:AT70 AT54:AT55 AT84:AT85 AT115:AT116 AT146:AT147 AT176:AT177 AT207:AT208 AT238:AT239 AT268:AT269 AT299:AT300 AT330:AT331 AT360:AT361 AT391:AT392">
      <formula1>$BK$46:$BN$46</formula1>
    </dataValidation>
    <dataValidation type="list" allowBlank="1" showInputMessage="1" showErrorMessage="1" sqref="D456:H456 D410:H410 D364:H364 D272:H272 D180:H180 D88:H88 D134:H134 D226:H226 D318:H318 D20:H20 D14:H14">
      <formula1>$BK$14:$BM$14</formula1>
    </dataValidation>
    <dataValidation type="list" allowBlank="1" showInputMessage="1" showErrorMessage="1" sqref="D457:H457 D411:H411 D365:H365 D273:H273 D181:H181 D89:H89 D135:H135 D227:H227 D319:H319 D21:H21 D15:H15">
      <formula1>$BK$16:$BU$16</formula1>
    </dataValidation>
    <dataValidation type="list" allowBlank="1" showInputMessage="1" showErrorMessage="1" sqref="D458:H458 D412:H412 D366:H366 D274:H274 D182:H182 D90:H90 D136:H136 D228:H228 D320:H320 D22:H22 D16:H16">
      <formula1>$BK$17:$CP$17</formula1>
    </dataValidation>
    <dataValidation type="list" allowBlank="1" showInputMessage="1" showErrorMessage="1" sqref="D26:H26">
      <formula1>$BL$26:$BS$26</formula1>
    </dataValidation>
    <dataValidation type="list" allowBlank="1" showInputMessage="1" showErrorMessage="1" sqref="D6:V6">
      <formula1>$BK$6:$BM$6</formula1>
    </dataValidation>
    <dataValidation type="list" allowBlank="1" showInputMessage="1" showErrorMessage="1" sqref="AT34">
      <formula1>$BK$34:$BN$34</formula1>
    </dataValidation>
    <dataValidation type="list" allowBlank="1" showInputMessage="1" showErrorMessage="1" sqref="D10:V10">
      <formula1>$BL$10:$BS$10</formula1>
    </dataValidation>
  </dataValidations>
  <pageMargins left="0.59055118110236227" right="0.59055118110236227" top="0.59055118110236227" bottom="0.86614173228346458" header="0.51181102362204722" footer="0.51181102362204722"/>
  <pageSetup paperSize="9" scale="77" orientation="portrait" r:id="rId1"/>
  <headerFooter alignWithMargins="0">
    <oddFooter>&amp;L&amp;"Verdana,Félkövér"&amp;8HATÁRTALANUL!&amp;"Verdana,Normál" program&amp;"Verdana,Félkövér"
&amp;"Verdana,Normál"HAT-14-03 Együttműködés gimnáziumok között
&amp;"Verdana,Félkövér"Pályázati adatlap: 4. A HATÁRTALANUL! együttműködés – az első utazás</oddFooter>
  </headerFooter>
  <rowBreaks count="10" manualBreakCount="10">
    <brk id="39" max="43" man="1"/>
    <brk id="85" max="43" man="1"/>
    <brk id="131" max="43" man="1"/>
    <brk id="177" max="43" man="1"/>
    <brk id="223" max="43" man="1"/>
    <brk id="269" max="43" man="1"/>
    <brk id="315" max="43" man="1"/>
    <brk id="361" max="43" man="1"/>
    <brk id="407" max="43" man="1"/>
    <brk id="453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CV506"/>
  <sheetViews>
    <sheetView view="pageBreakPreview" zoomScaleNormal="100" zoomScaleSheetLayoutView="100" workbookViewId="0">
      <selection activeCell="D14" sqref="D14:H14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6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4" width="9.140625" style="1"/>
    <col min="55" max="56" width="0" style="1" hidden="1" customWidth="1"/>
    <col min="57" max="100" width="9.140625" style="1" hidden="1" customWidth="1"/>
    <col min="101" max="156" width="9.140625" style="1" customWidth="1"/>
    <col min="157" max="16384" width="9.140625" style="1"/>
  </cols>
  <sheetData>
    <row r="1" spans="1:7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55"/>
      <c r="AT1" s="155"/>
      <c r="AU1" s="155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73" t="s">
        <v>752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156"/>
      <c r="AT2" s="156"/>
      <c r="AU2" s="156"/>
      <c r="AV2" s="130"/>
      <c r="AW2" s="130"/>
      <c r="AX2" s="130"/>
      <c r="AZ2" s="2"/>
      <c r="BB2" s="3"/>
    </row>
    <row r="3" spans="1:73" ht="20.100000000000001" customHeight="1" x14ac:dyDescent="0.2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57"/>
      <c r="AT3" s="157"/>
      <c r="AU3" s="157"/>
    </row>
    <row r="4" spans="1:73" ht="14.1" customHeight="1" x14ac:dyDescent="0.2">
      <c r="A4" s="262" t="s">
        <v>419</v>
      </c>
      <c r="B4" s="262"/>
      <c r="C4" s="262"/>
      <c r="D4" s="263" t="s">
        <v>334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158"/>
      <c r="AT4" s="158"/>
      <c r="AU4" s="158"/>
      <c r="AX4" s="1"/>
      <c r="AZ4" s="1"/>
    </row>
    <row r="5" spans="1:73" ht="14.1" customHeight="1" x14ac:dyDescent="0.2">
      <c r="D5" s="274" t="s">
        <v>768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159"/>
      <c r="AT5" s="159"/>
      <c r="AU5" s="159"/>
      <c r="AX5" s="1"/>
      <c r="AZ5" s="1"/>
    </row>
    <row r="6" spans="1:73" ht="14.1" customHeight="1" x14ac:dyDescent="0.2">
      <c r="D6" s="341" t="str">
        <f>IF('4.'!D6='4.'!BL6,'4.'!BM6,IF('4.'!D6='4.'!BM6,'4.'!BL6,"töltse ki a 4.1. sz. mezőt"))</f>
        <v>töltse ki a 4.1. sz. mezőt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60"/>
      <c r="AT6" s="160"/>
      <c r="AU6" s="160"/>
      <c r="AX6" s="1"/>
      <c r="AZ6" s="1"/>
      <c r="BL6" s="1" t="s">
        <v>506</v>
      </c>
      <c r="BM6" s="1" t="s">
        <v>507</v>
      </c>
    </row>
    <row r="7" spans="1:73" ht="14.1" customHeight="1" x14ac:dyDescent="0.2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M7" s="2"/>
      <c r="AX7" s="1"/>
      <c r="AZ7" s="1"/>
    </row>
    <row r="8" spans="1:73" ht="14.1" customHeight="1" x14ac:dyDescent="0.2">
      <c r="A8" s="262" t="s">
        <v>420</v>
      </c>
      <c r="B8" s="262"/>
      <c r="C8" s="262"/>
      <c r="D8" s="263" t="s">
        <v>335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158"/>
      <c r="AT8" s="158"/>
      <c r="AU8" s="158"/>
      <c r="AX8" s="1"/>
      <c r="AZ8" s="1"/>
    </row>
    <row r="9" spans="1:73" ht="13.5" customHeight="1" x14ac:dyDescent="0.2">
      <c r="D9" s="274" t="s">
        <v>833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162"/>
      <c r="AT9" s="162"/>
      <c r="AU9" s="162"/>
      <c r="AX9" s="1"/>
      <c r="AZ9" s="1"/>
    </row>
    <row r="10" spans="1:73" ht="14.1" customHeight="1" x14ac:dyDescent="0.2"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160"/>
      <c r="AT10" s="160"/>
      <c r="AU10" s="160"/>
      <c r="AX10" s="1"/>
      <c r="AZ10" s="1"/>
    </row>
    <row r="11" spans="1:73" ht="14.1" customHeight="1" x14ac:dyDescent="0.2"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M11" s="2"/>
      <c r="AX11" s="1"/>
      <c r="AZ11" s="1"/>
    </row>
    <row r="12" spans="1:73" ht="14.1" customHeight="1" x14ac:dyDescent="0.2">
      <c r="A12" s="262" t="s">
        <v>421</v>
      </c>
      <c r="B12" s="262"/>
      <c r="C12" s="262"/>
      <c r="D12" s="263" t="s">
        <v>338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M12" s="2"/>
      <c r="AX12" s="1"/>
      <c r="AZ12" s="1"/>
    </row>
    <row r="13" spans="1:73" ht="37.5" customHeight="1" x14ac:dyDescent="0.2">
      <c r="D13" s="274" t="s">
        <v>807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159"/>
      <c r="AT13" s="159"/>
      <c r="AU13" s="159"/>
      <c r="AX13" s="1"/>
      <c r="AZ13" s="1"/>
    </row>
    <row r="14" spans="1:73" ht="14.1" customHeight="1" x14ac:dyDescent="0.2">
      <c r="D14" s="335"/>
      <c r="E14" s="335"/>
      <c r="F14" s="335"/>
      <c r="G14" s="335"/>
      <c r="H14" s="335"/>
      <c r="I14" s="283" t="s">
        <v>487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151"/>
      <c r="AT14" s="151"/>
      <c r="AU14" s="151"/>
      <c r="AX14" s="1"/>
      <c r="AZ14" s="1"/>
      <c r="BL14" s="1" t="s">
        <v>792</v>
      </c>
      <c r="BM14" s="1" t="s">
        <v>818</v>
      </c>
    </row>
    <row r="15" spans="1:73" ht="14.1" customHeight="1" x14ac:dyDescent="0.2">
      <c r="D15" s="336"/>
      <c r="E15" s="336"/>
      <c r="F15" s="336"/>
      <c r="G15" s="336"/>
      <c r="H15" s="336"/>
      <c r="I15" s="283" t="s">
        <v>488</v>
      </c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151"/>
      <c r="AT15" s="151"/>
      <c r="AU15" s="151"/>
      <c r="AX15" s="1"/>
      <c r="AZ15" s="1"/>
    </row>
    <row r="16" spans="1:73" ht="14.1" customHeight="1" x14ac:dyDescent="0.2">
      <c r="D16" s="335"/>
      <c r="E16" s="335"/>
      <c r="F16" s="335"/>
      <c r="G16" s="335"/>
      <c r="H16" s="335"/>
      <c r="I16" s="283" t="s">
        <v>165</v>
      </c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151"/>
      <c r="AT16" s="151"/>
      <c r="AU16" s="151"/>
      <c r="AX16" s="1"/>
      <c r="AZ16" s="1"/>
      <c r="BL16" s="1" t="s">
        <v>489</v>
      </c>
      <c r="BM16" s="1" t="s">
        <v>490</v>
      </c>
      <c r="BN16" s="1" t="s">
        <v>491</v>
      </c>
      <c r="BO16" s="1" t="s">
        <v>492</v>
      </c>
      <c r="BP16" s="1" t="s">
        <v>493</v>
      </c>
      <c r="BQ16" s="1" t="s">
        <v>494</v>
      </c>
      <c r="BR16" s="1" t="s">
        <v>495</v>
      </c>
      <c r="BS16" s="1" t="s">
        <v>496</v>
      </c>
      <c r="BT16" s="1" t="s">
        <v>497</v>
      </c>
      <c r="BU16" s="1" t="s">
        <v>498</v>
      </c>
    </row>
    <row r="17" spans="1:94" ht="14.1" customHeight="1" x14ac:dyDescent="0.2">
      <c r="F17" s="8"/>
      <c r="G17" s="8"/>
      <c r="H17" s="5"/>
      <c r="I17" s="5"/>
      <c r="J17" s="5"/>
      <c r="K17" s="8"/>
      <c r="L17" s="8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"/>
      <c r="AM17" s="2"/>
      <c r="AX17" s="1"/>
      <c r="AZ17" s="1"/>
      <c r="BL17" s="1" t="s">
        <v>456</v>
      </c>
      <c r="BM17" s="1" t="s">
        <v>457</v>
      </c>
      <c r="BN17" s="1" t="s">
        <v>458</v>
      </c>
      <c r="BO17" s="1" t="s">
        <v>459</v>
      </c>
      <c r="BP17" s="1" t="s">
        <v>460</v>
      </c>
      <c r="BQ17" s="1" t="s">
        <v>461</v>
      </c>
      <c r="BR17" s="1" t="s">
        <v>462</v>
      </c>
      <c r="BS17" s="1" t="s">
        <v>463</v>
      </c>
      <c r="BT17" s="1" t="s">
        <v>464</v>
      </c>
      <c r="BU17" s="1" t="s">
        <v>465</v>
      </c>
      <c r="BV17" s="1" t="s">
        <v>466</v>
      </c>
      <c r="BW17" s="1" t="s">
        <v>467</v>
      </c>
      <c r="BX17" s="1" t="s">
        <v>468</v>
      </c>
      <c r="BY17" s="1" t="s">
        <v>469</v>
      </c>
      <c r="BZ17" s="1" t="s">
        <v>470</v>
      </c>
      <c r="CA17" s="1" t="s">
        <v>471</v>
      </c>
      <c r="CB17" s="1" t="s">
        <v>472</v>
      </c>
      <c r="CC17" s="1" t="s">
        <v>473</v>
      </c>
      <c r="CD17" s="1" t="s">
        <v>474</v>
      </c>
      <c r="CE17" s="1" t="s">
        <v>475</v>
      </c>
      <c r="CF17" s="1" t="s">
        <v>476</v>
      </c>
      <c r="CG17" s="1" t="s">
        <v>477</v>
      </c>
      <c r="CH17" s="1" t="s">
        <v>478</v>
      </c>
      <c r="CI17" s="1" t="s">
        <v>479</v>
      </c>
      <c r="CJ17" s="1" t="s">
        <v>480</v>
      </c>
      <c r="CK17" s="1" t="s">
        <v>481</v>
      </c>
      <c r="CL17" s="1" t="s">
        <v>482</v>
      </c>
      <c r="CM17" s="1" t="s">
        <v>483</v>
      </c>
      <c r="CN17" s="1" t="s">
        <v>484</v>
      </c>
      <c r="CO17" s="1" t="s">
        <v>485</v>
      </c>
      <c r="CP17" s="1" t="s">
        <v>486</v>
      </c>
    </row>
    <row r="18" spans="1:94" ht="14.1" customHeight="1" x14ac:dyDescent="0.2">
      <c r="A18" s="262" t="s">
        <v>422</v>
      </c>
      <c r="B18" s="262"/>
      <c r="C18" s="262"/>
      <c r="D18" s="263" t="s">
        <v>396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158"/>
      <c r="AT18" s="158"/>
      <c r="AU18" s="158"/>
      <c r="AX18" s="1"/>
      <c r="AZ18" s="1"/>
    </row>
    <row r="19" spans="1:94" ht="37.5" customHeight="1" x14ac:dyDescent="0.2">
      <c r="D19" s="274" t="s">
        <v>805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159"/>
      <c r="AT19" s="159"/>
      <c r="AU19" s="159"/>
      <c r="AX19" s="1"/>
      <c r="AZ19" s="1"/>
    </row>
    <row r="20" spans="1:94" ht="14.1" customHeight="1" x14ac:dyDescent="0.2">
      <c r="D20" s="335"/>
      <c r="E20" s="335"/>
      <c r="F20" s="335"/>
      <c r="G20" s="335"/>
      <c r="H20" s="335"/>
      <c r="I20" s="283" t="s">
        <v>487</v>
      </c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151"/>
      <c r="AT20" s="151"/>
      <c r="AU20" s="151"/>
      <c r="AX20" s="1"/>
      <c r="AZ20" s="1"/>
    </row>
    <row r="21" spans="1:94" ht="14.1" customHeight="1" x14ac:dyDescent="0.2">
      <c r="D21" s="336"/>
      <c r="E21" s="336"/>
      <c r="F21" s="336"/>
      <c r="G21" s="336"/>
      <c r="H21" s="336"/>
      <c r="I21" s="283" t="s">
        <v>488</v>
      </c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151"/>
      <c r="AT21" s="151"/>
      <c r="AU21" s="151"/>
      <c r="AX21" s="1"/>
      <c r="AZ21" s="1"/>
    </row>
    <row r="22" spans="1:94" ht="14.1" customHeight="1" x14ac:dyDescent="0.2">
      <c r="D22" s="335"/>
      <c r="E22" s="335"/>
      <c r="F22" s="335"/>
      <c r="G22" s="335"/>
      <c r="H22" s="335"/>
      <c r="I22" s="283" t="s">
        <v>165</v>
      </c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151"/>
      <c r="AT22" s="151"/>
      <c r="AU22" s="151"/>
      <c r="AX22" s="1"/>
      <c r="AZ22" s="1"/>
    </row>
    <row r="23" spans="1:94" ht="14.1" customHeight="1" x14ac:dyDescent="0.2">
      <c r="F23" s="8"/>
      <c r="G23" s="8"/>
      <c r="H23" s="5"/>
      <c r="I23" s="5"/>
      <c r="J23" s="5"/>
      <c r="K23" s="8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"/>
      <c r="AM23" s="2"/>
      <c r="AX23" s="1"/>
      <c r="AZ23" s="1"/>
    </row>
    <row r="24" spans="1:94" ht="14.1" customHeight="1" x14ac:dyDescent="0.2">
      <c r="A24" s="262" t="s">
        <v>423</v>
      </c>
      <c r="B24" s="262"/>
      <c r="C24" s="262"/>
      <c r="D24" s="263" t="s">
        <v>339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158"/>
      <c r="AT24" s="158"/>
      <c r="AU24" s="158"/>
      <c r="AX24" s="1"/>
      <c r="AZ24" s="1"/>
    </row>
    <row r="25" spans="1:94" ht="47.25" customHeight="1" x14ac:dyDescent="0.2">
      <c r="D25" s="274" t="s">
        <v>806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159"/>
      <c r="AT25" s="159"/>
      <c r="AU25" s="159"/>
      <c r="AX25" s="1"/>
      <c r="AZ25" s="1"/>
    </row>
    <row r="26" spans="1:94" ht="14.1" customHeight="1" x14ac:dyDescent="0.2">
      <c r="D26" s="282"/>
      <c r="E26" s="282"/>
      <c r="F26" s="282"/>
      <c r="G26" s="282"/>
      <c r="H26" s="282"/>
      <c r="I26" s="283" t="s">
        <v>165</v>
      </c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151"/>
      <c r="AT26" s="151"/>
      <c r="AU26" s="151"/>
      <c r="AX26" s="1"/>
      <c r="AZ26" s="1"/>
      <c r="BL26" s="1">
        <v>3</v>
      </c>
      <c r="BM26" s="1">
        <v>4</v>
      </c>
      <c r="BN26" s="1">
        <v>5</v>
      </c>
      <c r="BO26" s="1">
        <v>6</v>
      </c>
      <c r="BP26" s="1">
        <v>7</v>
      </c>
      <c r="BQ26" s="1">
        <v>8</v>
      </c>
      <c r="BR26" s="1">
        <v>9</v>
      </c>
      <c r="BS26" s="1">
        <v>10</v>
      </c>
    </row>
    <row r="27" spans="1:94" ht="14.1" customHeight="1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2"/>
      <c r="AX27" s="1"/>
      <c r="AZ27" s="1"/>
    </row>
    <row r="28" spans="1:94" ht="14.1" customHeight="1" x14ac:dyDescent="0.2">
      <c r="A28" s="262" t="s">
        <v>424</v>
      </c>
      <c r="B28" s="262"/>
      <c r="C28" s="262"/>
      <c r="D28" s="263" t="s">
        <v>132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158"/>
      <c r="AT28" s="158"/>
      <c r="AU28" s="158"/>
      <c r="AX28" s="1"/>
      <c r="AZ28" s="1"/>
    </row>
    <row r="29" spans="1:94" ht="42" customHeight="1" x14ac:dyDescent="0.2">
      <c r="D29" s="274" t="s">
        <v>769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159"/>
      <c r="AT29" s="159"/>
      <c r="AU29" s="159"/>
      <c r="AX29" s="1"/>
      <c r="AZ29" s="1"/>
    </row>
    <row r="30" spans="1:94" ht="27.95" customHeight="1" x14ac:dyDescent="0.2"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151"/>
      <c r="AT30" s="151"/>
      <c r="AU30" s="151"/>
      <c r="AV30" s="1">
        <f>LEN(D30)</f>
        <v>0</v>
      </c>
      <c r="AW30" s="1" t="s">
        <v>158</v>
      </c>
      <c r="AX30" s="2">
        <v>100</v>
      </c>
      <c r="AY30" s="1" t="s">
        <v>156</v>
      </c>
      <c r="AZ30" s="3" t="str">
        <f>IF(AV30&gt;AX30,"FIGYELEM! Tartsa be a megjelölt karakterszámot!","-")</f>
        <v>-</v>
      </c>
    </row>
    <row r="31" spans="1:94" ht="14.1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M31" s="2"/>
      <c r="AX31" s="1"/>
      <c r="AZ31" s="1"/>
    </row>
    <row r="32" spans="1:94" ht="14.1" customHeight="1" x14ac:dyDescent="0.2">
      <c r="A32" s="262" t="s">
        <v>425</v>
      </c>
      <c r="B32" s="262"/>
      <c r="C32" s="262"/>
      <c r="D32" s="263" t="s">
        <v>133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158"/>
      <c r="AT32" s="158"/>
      <c r="AU32" s="158"/>
      <c r="AX32" s="1"/>
      <c r="AZ32" s="1"/>
    </row>
    <row r="33" spans="1:66" ht="42" customHeight="1" x14ac:dyDescent="0.15">
      <c r="D33" s="274" t="s">
        <v>770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159"/>
      <c r="AT33" s="187" t="s">
        <v>323</v>
      </c>
      <c r="AU33" s="187" t="s">
        <v>63</v>
      </c>
      <c r="AX33" s="1"/>
      <c r="AZ33" s="1"/>
    </row>
    <row r="34" spans="1:66" ht="111.95" customHeight="1" x14ac:dyDescent="0.2"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151"/>
      <c r="AT34" s="167"/>
      <c r="AU34" s="191" t="str">
        <f>IF(AT34=BL34,0,IF(AT34=BM34,1,IF(AT34=BN34,2,"-")))</f>
        <v>-</v>
      </c>
      <c r="AV34" s="1">
        <f>LEN(D34)</f>
        <v>0</v>
      </c>
      <c r="AW34" s="1" t="s">
        <v>158</v>
      </c>
      <c r="AX34" s="2">
        <v>700</v>
      </c>
      <c r="AY34" s="1" t="s">
        <v>156</v>
      </c>
      <c r="AZ34" s="3" t="str">
        <f>IF(AV34&gt;AX34,"FIGYELEM! Tartsa be a megjelölt karakterszámot!","-")</f>
        <v>-</v>
      </c>
      <c r="BL34" s="1" t="s">
        <v>599</v>
      </c>
      <c r="BM34" s="1" t="s">
        <v>600</v>
      </c>
      <c r="BN34" s="1" t="s">
        <v>601</v>
      </c>
    </row>
    <row r="35" spans="1:66" ht="14.1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M35" s="2"/>
      <c r="AX35" s="1"/>
      <c r="AZ35" s="1"/>
    </row>
    <row r="36" spans="1:66" ht="14.1" customHeight="1" x14ac:dyDescent="0.2">
      <c r="A36" s="262" t="s">
        <v>426</v>
      </c>
      <c r="B36" s="262"/>
      <c r="C36" s="262"/>
      <c r="D36" s="263" t="s">
        <v>536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158"/>
      <c r="AT36" s="158"/>
      <c r="AU36" s="158"/>
    </row>
    <row r="37" spans="1:66" ht="120" customHeight="1" x14ac:dyDescent="0.2"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162"/>
      <c r="AT37" s="162"/>
      <c r="AU37" s="162"/>
    </row>
    <row r="38" spans="1:66" ht="120" customHeight="1" x14ac:dyDescent="0.2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162"/>
      <c r="AT38" s="162"/>
      <c r="AU38" s="162"/>
    </row>
    <row r="39" spans="1:66" ht="20.100000000000001" customHeight="1" x14ac:dyDescent="0.2"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162"/>
      <c r="AT39" s="162"/>
      <c r="AU39" s="162"/>
    </row>
    <row r="40" spans="1:66" ht="27.95" customHeight="1" x14ac:dyDescent="0.2">
      <c r="D40" s="334" t="s">
        <v>145</v>
      </c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163"/>
      <c r="AT40" s="163"/>
      <c r="AU40" s="163"/>
    </row>
    <row r="41" spans="1:66" ht="14.1" customHeight="1" x14ac:dyDescent="0.2">
      <c r="D41" s="296" t="s">
        <v>170</v>
      </c>
      <c r="E41" s="297"/>
      <c r="F41" s="297"/>
      <c r="G41" s="297"/>
      <c r="H41" s="298"/>
      <c r="I41" s="322" t="s">
        <v>331</v>
      </c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4"/>
      <c r="AS41" s="164"/>
      <c r="AT41" s="164"/>
      <c r="AU41" s="164"/>
    </row>
    <row r="42" spans="1:66" ht="14.1" customHeight="1" x14ac:dyDescent="0.2">
      <c r="D42" s="337">
        <f>D14</f>
        <v>0</v>
      </c>
      <c r="E42" s="338"/>
      <c r="F42" s="338"/>
      <c r="G42" s="338"/>
      <c r="H42" s="339"/>
      <c r="I42" s="307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9"/>
      <c r="AS42" s="165"/>
      <c r="AT42" s="165"/>
      <c r="AU42" s="165"/>
    </row>
    <row r="43" spans="1:66" ht="14.1" customHeight="1" x14ac:dyDescent="0.2">
      <c r="D43" s="337">
        <f>D15</f>
        <v>0</v>
      </c>
      <c r="E43" s="338"/>
      <c r="F43" s="338"/>
      <c r="G43" s="338"/>
      <c r="H43" s="339"/>
      <c r="I43" s="286" t="s">
        <v>332</v>
      </c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8"/>
      <c r="AS43" s="164"/>
      <c r="AT43" s="164"/>
      <c r="AU43" s="164"/>
    </row>
    <row r="44" spans="1:66" ht="14.1" customHeight="1" x14ac:dyDescent="0.2">
      <c r="D44" s="337">
        <f>D16</f>
        <v>0</v>
      </c>
      <c r="E44" s="338"/>
      <c r="F44" s="338"/>
      <c r="G44" s="338"/>
      <c r="H44" s="339"/>
      <c r="I44" s="307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9"/>
      <c r="AS44" s="165"/>
      <c r="AT44" s="165"/>
      <c r="AU44" s="165"/>
    </row>
    <row r="45" spans="1:66" ht="27.95" customHeight="1" x14ac:dyDescent="0.15">
      <c r="D45" s="295" t="s">
        <v>167</v>
      </c>
      <c r="E45" s="295"/>
      <c r="F45" s="295"/>
      <c r="G45" s="295"/>
      <c r="H45" s="295"/>
      <c r="I45" s="286" t="s">
        <v>404</v>
      </c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8"/>
      <c r="AS45" s="187"/>
      <c r="AT45" s="187"/>
      <c r="AU45" s="164"/>
    </row>
    <row r="46" spans="1:66" ht="14.1" customHeight="1" x14ac:dyDescent="0.15">
      <c r="D46" s="295"/>
      <c r="E46" s="295"/>
      <c r="F46" s="295"/>
      <c r="G46" s="295"/>
      <c r="H46" s="295"/>
      <c r="I46" s="325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7"/>
      <c r="AS46" s="187"/>
      <c r="AT46" s="187"/>
      <c r="AU46" s="151"/>
      <c r="BL46" s="1" t="s">
        <v>329</v>
      </c>
      <c r="BM46" s="1">
        <v>1</v>
      </c>
      <c r="BN46" s="1" t="s">
        <v>328</v>
      </c>
    </row>
    <row r="47" spans="1:66" ht="14.1" customHeight="1" x14ac:dyDescent="0.15">
      <c r="D47" s="295"/>
      <c r="E47" s="295"/>
      <c r="F47" s="295"/>
      <c r="G47" s="295"/>
      <c r="H47" s="295"/>
      <c r="I47" s="328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30"/>
      <c r="AS47" s="187"/>
      <c r="AT47" s="187"/>
      <c r="AU47" s="151"/>
    </row>
    <row r="48" spans="1:66" ht="14.1" customHeight="1" x14ac:dyDescent="0.15">
      <c r="D48" s="295"/>
      <c r="E48" s="295"/>
      <c r="F48" s="295"/>
      <c r="G48" s="295"/>
      <c r="H48" s="295"/>
      <c r="I48" s="328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30"/>
      <c r="AS48" s="187"/>
      <c r="AT48" s="187"/>
      <c r="AU48" s="151"/>
    </row>
    <row r="49" spans="4:66" ht="14.1" customHeight="1" x14ac:dyDescent="0.15">
      <c r="D49" s="295"/>
      <c r="E49" s="295"/>
      <c r="F49" s="295"/>
      <c r="G49" s="295"/>
      <c r="H49" s="295"/>
      <c r="I49" s="328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30"/>
      <c r="AS49" s="187"/>
      <c r="AT49" s="187"/>
      <c r="AU49" s="151"/>
    </row>
    <row r="50" spans="4:66" ht="14.1" customHeight="1" x14ac:dyDescent="0.15">
      <c r="D50" s="295"/>
      <c r="E50" s="295"/>
      <c r="F50" s="295"/>
      <c r="G50" s="295"/>
      <c r="H50" s="295"/>
      <c r="I50" s="328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30"/>
      <c r="AS50" s="187"/>
      <c r="AT50" s="187"/>
      <c r="AU50" s="151"/>
    </row>
    <row r="51" spans="4:66" ht="14.1" customHeight="1" x14ac:dyDescent="0.15">
      <c r="D51" s="295"/>
      <c r="E51" s="295"/>
      <c r="F51" s="295"/>
      <c r="G51" s="295"/>
      <c r="H51" s="295"/>
      <c r="I51" s="328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30"/>
      <c r="AS51" s="187"/>
      <c r="AT51" s="187"/>
      <c r="AU51" s="151"/>
    </row>
    <row r="52" spans="4:66" ht="14.1" customHeight="1" x14ac:dyDescent="0.15">
      <c r="D52" s="295"/>
      <c r="E52" s="295"/>
      <c r="F52" s="295"/>
      <c r="G52" s="295"/>
      <c r="H52" s="295"/>
      <c r="I52" s="328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30"/>
      <c r="AS52" s="187"/>
      <c r="AT52" s="187"/>
      <c r="AU52" s="151"/>
    </row>
    <row r="53" spans="4:66" ht="14.1" customHeight="1" x14ac:dyDescent="0.15">
      <c r="D53" s="295"/>
      <c r="E53" s="295"/>
      <c r="F53" s="295"/>
      <c r="G53" s="295"/>
      <c r="H53" s="295"/>
      <c r="I53" s="331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32"/>
      <c r="AS53" s="187" t="s">
        <v>327</v>
      </c>
      <c r="AT53" s="187" t="s">
        <v>323</v>
      </c>
      <c r="AU53" s="151"/>
      <c r="AV53" s="1">
        <f>LEN(I46)</f>
        <v>0</v>
      </c>
      <c r="AW53" s="1" t="s">
        <v>158</v>
      </c>
      <c r="AX53" s="2">
        <v>700</v>
      </c>
      <c r="AY53" s="1" t="s">
        <v>156</v>
      </c>
      <c r="AZ53" s="3" t="str">
        <f>IF(AV53&gt;AX53,"FIGYELEM! Tartsa be a megjelölt karakterszámot!","-")</f>
        <v>-</v>
      </c>
    </row>
    <row r="54" spans="4:66" ht="26.1" customHeight="1" x14ac:dyDescent="0.2">
      <c r="D54" s="295"/>
      <c r="E54" s="295"/>
      <c r="F54" s="295"/>
      <c r="G54" s="295"/>
      <c r="H54" s="295"/>
      <c r="I54" s="286" t="s">
        <v>398</v>
      </c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9"/>
      <c r="AS54" s="166">
        <f>IF(Y54=BN$54,1,0)</f>
        <v>0</v>
      </c>
      <c r="AT54" s="167"/>
      <c r="AU54" s="165"/>
      <c r="AZ54" s="3" t="str">
        <f>IF(Y54=BN$54,"FIGYELEM! Fejtse ki A részt vevő diákok tevékenységének bemutatása c. mezőben!","-")</f>
        <v>-</v>
      </c>
      <c r="BL54" s="1" t="s">
        <v>431</v>
      </c>
      <c r="BM54" s="1" t="s">
        <v>432</v>
      </c>
      <c r="BN54" s="1" t="s">
        <v>433</v>
      </c>
    </row>
    <row r="55" spans="4:66" ht="26.1" customHeight="1" x14ac:dyDescent="0.2">
      <c r="D55" s="295"/>
      <c r="E55" s="295"/>
      <c r="F55" s="295"/>
      <c r="G55" s="295"/>
      <c r="H55" s="295"/>
      <c r="I55" s="286" t="s">
        <v>251</v>
      </c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8"/>
      <c r="Y55" s="307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9"/>
      <c r="AS55" s="166">
        <f>IF(Y55=BM$55,1,0)</f>
        <v>0</v>
      </c>
      <c r="AT55" s="167"/>
      <c r="AU55" s="165"/>
      <c r="AZ55" s="3" t="str">
        <f>IF(Y55=BM$55,"FIGYELEM! Fejtse ki A részt vevő diákok tevékenységének bemutatása c. mezőben!","-")</f>
        <v>-</v>
      </c>
      <c r="BL55" s="1" t="s">
        <v>129</v>
      </c>
      <c r="BM55" s="1" t="s">
        <v>130</v>
      </c>
    </row>
    <row r="56" spans="4:66" ht="14.1" customHeight="1" x14ac:dyDescent="0.2">
      <c r="D56" s="313" t="s">
        <v>168</v>
      </c>
      <c r="E56" s="314"/>
      <c r="F56" s="314"/>
      <c r="G56" s="314"/>
      <c r="H56" s="315"/>
      <c r="I56" s="322" t="s">
        <v>331</v>
      </c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4"/>
      <c r="AS56" s="164"/>
      <c r="AT56" s="164"/>
      <c r="AU56" s="164"/>
    </row>
    <row r="57" spans="4:66" ht="14.1" customHeight="1" x14ac:dyDescent="0.2">
      <c r="D57" s="316"/>
      <c r="E57" s="317"/>
      <c r="F57" s="317"/>
      <c r="G57" s="317"/>
      <c r="H57" s="318"/>
      <c r="I57" s="307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9"/>
      <c r="AS57" s="165"/>
      <c r="AT57" s="165"/>
      <c r="AU57" s="165"/>
    </row>
    <row r="58" spans="4:66" ht="14.1" customHeight="1" x14ac:dyDescent="0.2">
      <c r="D58" s="316"/>
      <c r="E58" s="317"/>
      <c r="F58" s="317"/>
      <c r="G58" s="317"/>
      <c r="H58" s="318"/>
      <c r="I58" s="286" t="s">
        <v>332</v>
      </c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8"/>
      <c r="AS58" s="164"/>
      <c r="AT58" s="164"/>
      <c r="AU58" s="164"/>
    </row>
    <row r="59" spans="4:66" ht="14.1" customHeight="1" x14ac:dyDescent="0.2">
      <c r="D59" s="316"/>
      <c r="E59" s="317"/>
      <c r="F59" s="317"/>
      <c r="G59" s="317"/>
      <c r="H59" s="318"/>
      <c r="I59" s="307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9"/>
      <c r="AS59" s="165"/>
      <c r="AT59" s="165"/>
      <c r="AU59" s="165"/>
    </row>
    <row r="60" spans="4:66" ht="27.95" customHeight="1" x14ac:dyDescent="0.15">
      <c r="D60" s="316"/>
      <c r="E60" s="317"/>
      <c r="F60" s="317"/>
      <c r="G60" s="317"/>
      <c r="H60" s="318"/>
      <c r="I60" s="286" t="s">
        <v>404</v>
      </c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8"/>
      <c r="AS60" s="187"/>
      <c r="AT60" s="187"/>
      <c r="AU60" s="164"/>
    </row>
    <row r="61" spans="4:66" ht="14.1" customHeight="1" x14ac:dyDescent="0.15">
      <c r="D61" s="316"/>
      <c r="E61" s="317"/>
      <c r="F61" s="317"/>
      <c r="G61" s="317"/>
      <c r="H61" s="318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187"/>
      <c r="AT61" s="187"/>
      <c r="AU61" s="151"/>
    </row>
    <row r="62" spans="4:66" ht="14.1" customHeight="1" x14ac:dyDescent="0.15">
      <c r="D62" s="316"/>
      <c r="E62" s="317"/>
      <c r="F62" s="317"/>
      <c r="G62" s="317"/>
      <c r="H62" s="318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187"/>
      <c r="AT62" s="187"/>
      <c r="AU62" s="151"/>
    </row>
    <row r="63" spans="4:66" ht="14.1" customHeight="1" x14ac:dyDescent="0.15">
      <c r="D63" s="316"/>
      <c r="E63" s="317"/>
      <c r="F63" s="317"/>
      <c r="G63" s="317"/>
      <c r="H63" s="318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187"/>
      <c r="AT63" s="187"/>
      <c r="AU63" s="151"/>
    </row>
    <row r="64" spans="4:66" ht="14.1" customHeight="1" x14ac:dyDescent="0.15">
      <c r="D64" s="316"/>
      <c r="E64" s="317"/>
      <c r="F64" s="317"/>
      <c r="G64" s="317"/>
      <c r="H64" s="318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187"/>
      <c r="AT64" s="187"/>
      <c r="AU64" s="151"/>
    </row>
    <row r="65" spans="4:52" ht="14.1" customHeight="1" x14ac:dyDescent="0.15">
      <c r="D65" s="316"/>
      <c r="E65" s="317"/>
      <c r="F65" s="317"/>
      <c r="G65" s="317"/>
      <c r="H65" s="318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187"/>
      <c r="AT65" s="187"/>
      <c r="AU65" s="151"/>
    </row>
    <row r="66" spans="4:52" ht="14.1" customHeight="1" x14ac:dyDescent="0.15">
      <c r="D66" s="316"/>
      <c r="E66" s="317"/>
      <c r="F66" s="317"/>
      <c r="G66" s="317"/>
      <c r="H66" s="318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187"/>
      <c r="AT66" s="187"/>
      <c r="AU66" s="151"/>
    </row>
    <row r="67" spans="4:52" ht="14.1" customHeight="1" x14ac:dyDescent="0.15">
      <c r="D67" s="316"/>
      <c r="E67" s="317"/>
      <c r="F67" s="317"/>
      <c r="G67" s="317"/>
      <c r="H67" s="318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187"/>
      <c r="AT67" s="187"/>
      <c r="AU67" s="151"/>
    </row>
    <row r="68" spans="4:52" ht="14.1" customHeight="1" x14ac:dyDescent="0.15">
      <c r="D68" s="316"/>
      <c r="E68" s="317"/>
      <c r="F68" s="317"/>
      <c r="G68" s="317"/>
      <c r="H68" s="318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187" t="s">
        <v>327</v>
      </c>
      <c r="AT68" s="187" t="s">
        <v>323</v>
      </c>
      <c r="AU68" s="151"/>
      <c r="AV68" s="1">
        <f>LEN(I61)</f>
        <v>0</v>
      </c>
      <c r="AW68" s="1" t="s">
        <v>158</v>
      </c>
      <c r="AX68" s="2">
        <v>700</v>
      </c>
      <c r="AY68" s="1" t="s">
        <v>156</v>
      </c>
      <c r="AZ68" s="3" t="str">
        <f>IF(AV68&gt;AX68,"FIGYELEM! Tartsa be a megjelölt karakterszámot!","-")</f>
        <v>-</v>
      </c>
    </row>
    <row r="69" spans="4:52" ht="26.1" customHeight="1" x14ac:dyDescent="0.2">
      <c r="D69" s="316"/>
      <c r="E69" s="317"/>
      <c r="F69" s="317"/>
      <c r="G69" s="317"/>
      <c r="H69" s="318"/>
      <c r="I69" s="286" t="s">
        <v>398</v>
      </c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9"/>
      <c r="AS69" s="166">
        <f>IF(Y69=BN$54,1,0)</f>
        <v>0</v>
      </c>
      <c r="AT69" s="167"/>
      <c r="AU69" s="165"/>
      <c r="AZ69" s="3" t="str">
        <f>IF(Y69=BN$54,"FIGYELEM! Fejtse ki A részt vevő diákok tevékenységének bemutatása c. mezőben!","-")</f>
        <v>-</v>
      </c>
    </row>
    <row r="70" spans="4:52" ht="26.1" customHeight="1" x14ac:dyDescent="0.2">
      <c r="D70" s="316"/>
      <c r="E70" s="317"/>
      <c r="F70" s="317"/>
      <c r="G70" s="317"/>
      <c r="H70" s="318"/>
      <c r="I70" s="286" t="s">
        <v>251</v>
      </c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8"/>
      <c r="Y70" s="307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9"/>
      <c r="AS70" s="166">
        <f>IF(Y70=BM$55,1,0)</f>
        <v>0</v>
      </c>
      <c r="AT70" s="167"/>
      <c r="AU70" s="165"/>
      <c r="AZ70" s="3" t="str">
        <f>IF(Y70=BM$55,"FIGYELEM! Fejtse ki A részt vevő diákok tevékenységének bemutatása c. mezőben!","-")</f>
        <v>-</v>
      </c>
    </row>
    <row r="71" spans="4:52" ht="14.1" customHeight="1" x14ac:dyDescent="0.2">
      <c r="D71" s="313" t="s">
        <v>169</v>
      </c>
      <c r="E71" s="314"/>
      <c r="F71" s="314"/>
      <c r="G71" s="314"/>
      <c r="H71" s="315"/>
      <c r="I71" s="322" t="s">
        <v>331</v>
      </c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4"/>
      <c r="AS71" s="164"/>
      <c r="AT71" s="164"/>
      <c r="AU71" s="164"/>
    </row>
    <row r="72" spans="4:52" ht="14.1" customHeight="1" x14ac:dyDescent="0.2">
      <c r="D72" s="316"/>
      <c r="E72" s="317"/>
      <c r="F72" s="317"/>
      <c r="G72" s="317"/>
      <c r="H72" s="318"/>
      <c r="I72" s="307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9"/>
      <c r="AS72" s="165"/>
      <c r="AT72" s="165"/>
      <c r="AU72" s="165"/>
    </row>
    <row r="73" spans="4:52" ht="14.1" customHeight="1" x14ac:dyDescent="0.2">
      <c r="D73" s="316"/>
      <c r="E73" s="317"/>
      <c r="F73" s="317"/>
      <c r="G73" s="317"/>
      <c r="H73" s="318"/>
      <c r="I73" s="286" t="s">
        <v>332</v>
      </c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8"/>
      <c r="AS73" s="164"/>
      <c r="AT73" s="164"/>
      <c r="AU73" s="164"/>
    </row>
    <row r="74" spans="4:52" ht="14.1" customHeight="1" x14ac:dyDescent="0.2">
      <c r="D74" s="316"/>
      <c r="E74" s="317"/>
      <c r="F74" s="317"/>
      <c r="G74" s="317"/>
      <c r="H74" s="318"/>
      <c r="I74" s="307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9"/>
      <c r="AS74" s="165"/>
      <c r="AT74" s="165"/>
      <c r="AU74" s="165"/>
    </row>
    <row r="75" spans="4:52" ht="27.95" customHeight="1" x14ac:dyDescent="0.15">
      <c r="D75" s="316"/>
      <c r="E75" s="317"/>
      <c r="F75" s="317"/>
      <c r="G75" s="317"/>
      <c r="H75" s="318"/>
      <c r="I75" s="286" t="s">
        <v>404</v>
      </c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8"/>
      <c r="AS75" s="196"/>
      <c r="AT75" s="187"/>
      <c r="AU75" s="164"/>
    </row>
    <row r="76" spans="4:52" ht="14.1" customHeight="1" x14ac:dyDescent="0.15">
      <c r="D76" s="316"/>
      <c r="E76" s="317"/>
      <c r="F76" s="317"/>
      <c r="G76" s="317"/>
      <c r="H76" s="318"/>
      <c r="I76" s="325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7"/>
      <c r="AS76" s="187"/>
      <c r="AT76" s="187"/>
      <c r="AU76" s="151"/>
    </row>
    <row r="77" spans="4:52" ht="14.1" customHeight="1" x14ac:dyDescent="0.15">
      <c r="D77" s="316"/>
      <c r="E77" s="317"/>
      <c r="F77" s="317"/>
      <c r="G77" s="317"/>
      <c r="H77" s="318"/>
      <c r="I77" s="328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30"/>
      <c r="AS77" s="187"/>
      <c r="AT77" s="187"/>
      <c r="AU77" s="151"/>
    </row>
    <row r="78" spans="4:52" ht="14.1" customHeight="1" x14ac:dyDescent="0.15">
      <c r="D78" s="316"/>
      <c r="E78" s="317"/>
      <c r="F78" s="317"/>
      <c r="G78" s="317"/>
      <c r="H78" s="318"/>
      <c r="I78" s="328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30"/>
      <c r="AS78" s="187"/>
      <c r="AT78" s="187"/>
      <c r="AU78" s="151"/>
    </row>
    <row r="79" spans="4:52" ht="14.1" customHeight="1" x14ac:dyDescent="0.15">
      <c r="D79" s="316"/>
      <c r="E79" s="317"/>
      <c r="F79" s="317"/>
      <c r="G79" s="317"/>
      <c r="H79" s="318"/>
      <c r="I79" s="328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30"/>
      <c r="AS79" s="187"/>
      <c r="AT79" s="187"/>
      <c r="AU79" s="151"/>
    </row>
    <row r="80" spans="4:52" ht="14.1" customHeight="1" x14ac:dyDescent="0.15">
      <c r="D80" s="316"/>
      <c r="E80" s="317"/>
      <c r="F80" s="317"/>
      <c r="G80" s="317"/>
      <c r="H80" s="318"/>
      <c r="I80" s="328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30"/>
      <c r="AS80" s="187"/>
      <c r="AT80" s="187"/>
      <c r="AU80" s="151"/>
    </row>
    <row r="81" spans="4:52" ht="14.1" customHeight="1" x14ac:dyDescent="0.15">
      <c r="D81" s="316"/>
      <c r="E81" s="317"/>
      <c r="F81" s="317"/>
      <c r="G81" s="317"/>
      <c r="H81" s="318"/>
      <c r="I81" s="328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30"/>
      <c r="AS81" s="187"/>
      <c r="AT81" s="187"/>
      <c r="AU81" s="151"/>
    </row>
    <row r="82" spans="4:52" ht="14.1" customHeight="1" x14ac:dyDescent="0.15">
      <c r="D82" s="316"/>
      <c r="E82" s="317"/>
      <c r="F82" s="317"/>
      <c r="G82" s="317"/>
      <c r="H82" s="318"/>
      <c r="I82" s="328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30"/>
      <c r="AS82" s="187"/>
      <c r="AT82" s="187"/>
      <c r="AU82" s="151"/>
    </row>
    <row r="83" spans="4:52" ht="14.1" customHeight="1" x14ac:dyDescent="0.15">
      <c r="D83" s="316"/>
      <c r="E83" s="317"/>
      <c r="F83" s="317"/>
      <c r="G83" s="317"/>
      <c r="H83" s="318"/>
      <c r="I83" s="331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32"/>
      <c r="AS83" s="187" t="s">
        <v>327</v>
      </c>
      <c r="AT83" s="187" t="s">
        <v>323</v>
      </c>
      <c r="AU83" s="151"/>
      <c r="AV83" s="1">
        <f>LEN(I76)</f>
        <v>0</v>
      </c>
      <c r="AW83" s="1" t="s">
        <v>158</v>
      </c>
      <c r="AX83" s="2">
        <v>700</v>
      </c>
      <c r="AY83" s="1" t="s">
        <v>156</v>
      </c>
      <c r="AZ83" s="3" t="str">
        <f>IF(AV83&gt;AX83,"FIGYELEM! Tartsa be a megjelölt karakterszámot!","-")</f>
        <v>-</v>
      </c>
    </row>
    <row r="84" spans="4:52" ht="26.1" customHeight="1" x14ac:dyDescent="0.2">
      <c r="D84" s="316"/>
      <c r="E84" s="317"/>
      <c r="F84" s="317"/>
      <c r="G84" s="317"/>
      <c r="H84" s="318"/>
      <c r="I84" s="286" t="s">
        <v>398</v>
      </c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9"/>
      <c r="AS84" s="166">
        <f>IF(Y84=BN$54,1,0)</f>
        <v>0</v>
      </c>
      <c r="AT84" s="167"/>
      <c r="AU84" s="165"/>
      <c r="AZ84" s="3" t="str">
        <f>IF(Y84=BN$54,"FIGYELEM! Fejtse ki A részt vevő diákok tevékenységének bemutatása c. mezőben!","-")</f>
        <v>-</v>
      </c>
    </row>
    <row r="85" spans="4:52" ht="26.1" customHeight="1" x14ac:dyDescent="0.2">
      <c r="D85" s="319"/>
      <c r="E85" s="320"/>
      <c r="F85" s="320"/>
      <c r="G85" s="320"/>
      <c r="H85" s="321"/>
      <c r="I85" s="286" t="s">
        <v>251</v>
      </c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8"/>
      <c r="Y85" s="307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9"/>
      <c r="AS85" s="166">
        <f>IF(Y85=BM$55,1,0)</f>
        <v>0</v>
      </c>
      <c r="AT85" s="167"/>
      <c r="AU85" s="165"/>
      <c r="AZ85" s="3" t="str">
        <f>IF(Y85=BM$55,"FIGYELEM! Fejtse ki A részt vevő diákok tevékenységének bemutatása c. mezőben!","-")</f>
        <v>-</v>
      </c>
    </row>
    <row r="86" spans="4:52" ht="27.95" customHeight="1" x14ac:dyDescent="0.2">
      <c r="D86" s="334" t="s">
        <v>78</v>
      </c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163"/>
      <c r="AT86" s="163"/>
      <c r="AU86" s="163"/>
    </row>
    <row r="87" spans="4:52" ht="14.1" customHeight="1" x14ac:dyDescent="0.2">
      <c r="D87" s="296" t="s">
        <v>170</v>
      </c>
      <c r="E87" s="297"/>
      <c r="F87" s="297"/>
      <c r="G87" s="297"/>
      <c r="H87" s="298"/>
      <c r="I87" s="322" t="s">
        <v>331</v>
      </c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4"/>
      <c r="AS87" s="164"/>
      <c r="AT87" s="164"/>
      <c r="AU87" s="164"/>
    </row>
    <row r="88" spans="4:52" ht="14.1" customHeight="1" x14ac:dyDescent="0.2">
      <c r="D88" s="333"/>
      <c r="E88" s="333"/>
      <c r="F88" s="333"/>
      <c r="G88" s="333"/>
      <c r="H88" s="333"/>
      <c r="I88" s="307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9"/>
      <c r="AS88" s="165"/>
      <c r="AT88" s="165"/>
      <c r="AU88" s="165"/>
    </row>
    <row r="89" spans="4:52" ht="14.1" customHeight="1" x14ac:dyDescent="0.2">
      <c r="D89" s="333"/>
      <c r="E89" s="333"/>
      <c r="F89" s="333"/>
      <c r="G89" s="333"/>
      <c r="H89" s="333"/>
      <c r="I89" s="286" t="s">
        <v>332</v>
      </c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8"/>
      <c r="AS89" s="164"/>
      <c r="AT89" s="164"/>
      <c r="AU89" s="164"/>
    </row>
    <row r="90" spans="4:52" ht="14.1" customHeight="1" x14ac:dyDescent="0.2">
      <c r="D90" s="333"/>
      <c r="E90" s="333"/>
      <c r="F90" s="333"/>
      <c r="G90" s="333"/>
      <c r="H90" s="333"/>
      <c r="I90" s="307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9"/>
      <c r="AS90" s="165"/>
      <c r="AT90" s="165"/>
      <c r="AU90" s="165"/>
    </row>
    <row r="91" spans="4:52" ht="27.95" customHeight="1" x14ac:dyDescent="0.15">
      <c r="D91" s="295" t="s">
        <v>167</v>
      </c>
      <c r="E91" s="295"/>
      <c r="F91" s="295"/>
      <c r="G91" s="295"/>
      <c r="H91" s="295"/>
      <c r="I91" s="286" t="s">
        <v>404</v>
      </c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8"/>
      <c r="AS91" s="187"/>
      <c r="AT91" s="187"/>
      <c r="AU91" s="164"/>
    </row>
    <row r="92" spans="4:52" ht="14.1" customHeight="1" x14ac:dyDescent="0.15">
      <c r="D92" s="295"/>
      <c r="E92" s="295"/>
      <c r="F92" s="295"/>
      <c r="G92" s="295"/>
      <c r="H92" s="295"/>
      <c r="I92" s="325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7"/>
      <c r="AS92" s="187"/>
      <c r="AT92" s="187"/>
      <c r="AU92" s="151"/>
    </row>
    <row r="93" spans="4:52" ht="14.1" customHeight="1" x14ac:dyDescent="0.15">
      <c r="D93" s="295"/>
      <c r="E93" s="295"/>
      <c r="F93" s="295"/>
      <c r="G93" s="295"/>
      <c r="H93" s="295"/>
      <c r="I93" s="328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30"/>
      <c r="AS93" s="187"/>
      <c r="AT93" s="187"/>
      <c r="AU93" s="151"/>
    </row>
    <row r="94" spans="4:52" ht="14.1" customHeight="1" x14ac:dyDescent="0.15">
      <c r="D94" s="295"/>
      <c r="E94" s="295"/>
      <c r="F94" s="295"/>
      <c r="G94" s="295"/>
      <c r="H94" s="295"/>
      <c r="I94" s="328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30"/>
      <c r="AS94" s="187"/>
      <c r="AT94" s="187"/>
      <c r="AU94" s="151"/>
    </row>
    <row r="95" spans="4:52" ht="14.1" customHeight="1" x14ac:dyDescent="0.15">
      <c r="D95" s="295"/>
      <c r="E95" s="295"/>
      <c r="F95" s="295"/>
      <c r="G95" s="295"/>
      <c r="H95" s="295"/>
      <c r="I95" s="328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329"/>
      <c r="AN95" s="329"/>
      <c r="AO95" s="329"/>
      <c r="AP95" s="329"/>
      <c r="AQ95" s="329"/>
      <c r="AR95" s="330"/>
      <c r="AS95" s="187"/>
      <c r="AT95" s="187"/>
      <c r="AU95" s="151"/>
    </row>
    <row r="96" spans="4:52" ht="14.1" customHeight="1" x14ac:dyDescent="0.15">
      <c r="D96" s="295"/>
      <c r="E96" s="295"/>
      <c r="F96" s="295"/>
      <c r="G96" s="295"/>
      <c r="H96" s="295"/>
      <c r="I96" s="328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30"/>
      <c r="AS96" s="187"/>
      <c r="AT96" s="187"/>
      <c r="AU96" s="151"/>
    </row>
    <row r="97" spans="4:52" ht="14.1" customHeight="1" x14ac:dyDescent="0.15">
      <c r="D97" s="295"/>
      <c r="E97" s="295"/>
      <c r="F97" s="295"/>
      <c r="G97" s="295"/>
      <c r="H97" s="295"/>
      <c r="I97" s="328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30"/>
      <c r="AS97" s="187"/>
      <c r="AT97" s="187"/>
      <c r="AU97" s="151"/>
    </row>
    <row r="98" spans="4:52" ht="14.1" customHeight="1" x14ac:dyDescent="0.15">
      <c r="D98" s="295"/>
      <c r="E98" s="295"/>
      <c r="F98" s="295"/>
      <c r="G98" s="295"/>
      <c r="H98" s="295"/>
      <c r="I98" s="328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30"/>
      <c r="AS98" s="187"/>
      <c r="AT98" s="187"/>
      <c r="AU98" s="151"/>
    </row>
    <row r="99" spans="4:52" ht="14.1" customHeight="1" x14ac:dyDescent="0.15">
      <c r="D99" s="295"/>
      <c r="E99" s="295"/>
      <c r="F99" s="295"/>
      <c r="G99" s="295"/>
      <c r="H99" s="295"/>
      <c r="I99" s="331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32"/>
      <c r="AS99" s="187" t="s">
        <v>327</v>
      </c>
      <c r="AT99" s="187" t="s">
        <v>323</v>
      </c>
      <c r="AU99" s="151"/>
      <c r="AV99" s="1">
        <f>LEN(I92)</f>
        <v>0</v>
      </c>
      <c r="AW99" s="1" t="s">
        <v>158</v>
      </c>
      <c r="AX99" s="2">
        <v>700</v>
      </c>
      <c r="AY99" s="1" t="s">
        <v>156</v>
      </c>
      <c r="AZ99" s="3" t="str">
        <f>IF(AV99&gt;AX99,"FIGYELEM! Tartsa be a megjelölt karakterszámot!","-")</f>
        <v>-</v>
      </c>
    </row>
    <row r="100" spans="4:52" ht="26.1" customHeight="1" x14ac:dyDescent="0.2">
      <c r="D100" s="295"/>
      <c r="E100" s="295"/>
      <c r="F100" s="295"/>
      <c r="G100" s="295"/>
      <c r="H100" s="295"/>
      <c r="I100" s="286" t="s">
        <v>398</v>
      </c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  <c r="AL100" s="308"/>
      <c r="AM100" s="308"/>
      <c r="AN100" s="308"/>
      <c r="AO100" s="308"/>
      <c r="AP100" s="308"/>
      <c r="AQ100" s="308"/>
      <c r="AR100" s="309"/>
      <c r="AS100" s="166">
        <f>IF(Y100=BN$54,1,0)</f>
        <v>0</v>
      </c>
      <c r="AT100" s="167"/>
      <c r="AU100" s="165"/>
      <c r="AZ100" s="3" t="str">
        <f>IF(Y100=BN$54,"FIGYELEM! Fejtse ki A részt vevő diákok tevékenységének bemutatása c. mezőben!","-")</f>
        <v>-</v>
      </c>
    </row>
    <row r="101" spans="4:52" ht="26.1" customHeight="1" x14ac:dyDescent="0.2">
      <c r="D101" s="295"/>
      <c r="E101" s="295"/>
      <c r="F101" s="295"/>
      <c r="G101" s="295"/>
      <c r="H101" s="295"/>
      <c r="I101" s="286" t="s">
        <v>251</v>
      </c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8"/>
      <c r="Y101" s="307"/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Q101" s="308"/>
      <c r="AR101" s="309"/>
      <c r="AS101" s="166">
        <f>IF(Y101=BM$55,1,0)</f>
        <v>0</v>
      </c>
      <c r="AT101" s="167"/>
      <c r="AU101" s="165"/>
      <c r="AZ101" s="3" t="str">
        <f>IF(Y101=BM$55,"FIGYELEM! Fejtse ki A részt vevő diákok tevékenységének bemutatása c. mezőben!","-")</f>
        <v>-</v>
      </c>
    </row>
    <row r="102" spans="4:52" ht="14.1" customHeight="1" x14ac:dyDescent="0.2">
      <c r="D102" s="313" t="s">
        <v>168</v>
      </c>
      <c r="E102" s="314"/>
      <c r="F102" s="314"/>
      <c r="G102" s="314"/>
      <c r="H102" s="315"/>
      <c r="I102" s="322" t="s">
        <v>331</v>
      </c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4"/>
      <c r="AS102" s="164"/>
      <c r="AT102" s="164"/>
      <c r="AU102" s="164"/>
    </row>
    <row r="103" spans="4:52" ht="14.1" customHeight="1" x14ac:dyDescent="0.2">
      <c r="D103" s="316"/>
      <c r="E103" s="317"/>
      <c r="F103" s="317"/>
      <c r="G103" s="317"/>
      <c r="H103" s="318"/>
      <c r="I103" s="307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9"/>
      <c r="AS103" s="165"/>
      <c r="AT103" s="165"/>
      <c r="AU103" s="165"/>
    </row>
    <row r="104" spans="4:52" ht="14.1" customHeight="1" x14ac:dyDescent="0.2">
      <c r="D104" s="316"/>
      <c r="E104" s="317"/>
      <c r="F104" s="317"/>
      <c r="G104" s="317"/>
      <c r="H104" s="318"/>
      <c r="I104" s="286" t="s">
        <v>332</v>
      </c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8"/>
      <c r="AS104" s="164"/>
      <c r="AT104" s="164"/>
      <c r="AU104" s="164"/>
    </row>
    <row r="105" spans="4:52" ht="14.1" customHeight="1" x14ac:dyDescent="0.2">
      <c r="D105" s="316"/>
      <c r="E105" s="317"/>
      <c r="F105" s="317"/>
      <c r="G105" s="317"/>
      <c r="H105" s="318"/>
      <c r="I105" s="307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9"/>
      <c r="AS105" s="165"/>
      <c r="AT105" s="165"/>
      <c r="AU105" s="165"/>
    </row>
    <row r="106" spans="4:52" ht="27.95" customHeight="1" x14ac:dyDescent="0.15">
      <c r="D106" s="316"/>
      <c r="E106" s="317"/>
      <c r="F106" s="317"/>
      <c r="G106" s="317"/>
      <c r="H106" s="318"/>
      <c r="I106" s="286" t="s">
        <v>404</v>
      </c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8"/>
      <c r="AS106" s="187"/>
      <c r="AT106" s="187"/>
      <c r="AU106" s="164"/>
    </row>
    <row r="107" spans="4:52" ht="14.1" customHeight="1" x14ac:dyDescent="0.15">
      <c r="D107" s="316"/>
      <c r="E107" s="317"/>
      <c r="F107" s="317"/>
      <c r="G107" s="317"/>
      <c r="H107" s="318"/>
      <c r="I107" s="325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7"/>
      <c r="AS107" s="187"/>
      <c r="AT107" s="187"/>
      <c r="AU107" s="151"/>
    </row>
    <row r="108" spans="4:52" ht="14.1" customHeight="1" x14ac:dyDescent="0.15">
      <c r="D108" s="316"/>
      <c r="E108" s="317"/>
      <c r="F108" s="317"/>
      <c r="G108" s="317"/>
      <c r="H108" s="318"/>
      <c r="I108" s="328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30"/>
      <c r="AS108" s="187"/>
      <c r="AT108" s="187"/>
      <c r="AU108" s="151"/>
    </row>
    <row r="109" spans="4:52" ht="14.1" customHeight="1" x14ac:dyDescent="0.15">
      <c r="D109" s="316"/>
      <c r="E109" s="317"/>
      <c r="F109" s="317"/>
      <c r="G109" s="317"/>
      <c r="H109" s="318"/>
      <c r="I109" s="328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30"/>
      <c r="AS109" s="187"/>
      <c r="AT109" s="187"/>
      <c r="AU109" s="151"/>
    </row>
    <row r="110" spans="4:52" ht="14.1" customHeight="1" x14ac:dyDescent="0.15">
      <c r="D110" s="316"/>
      <c r="E110" s="317"/>
      <c r="F110" s="317"/>
      <c r="G110" s="317"/>
      <c r="H110" s="318"/>
      <c r="I110" s="328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30"/>
      <c r="AS110" s="187"/>
      <c r="AT110" s="187"/>
      <c r="AU110" s="151"/>
    </row>
    <row r="111" spans="4:52" ht="14.1" customHeight="1" x14ac:dyDescent="0.15">
      <c r="D111" s="316"/>
      <c r="E111" s="317"/>
      <c r="F111" s="317"/>
      <c r="G111" s="317"/>
      <c r="H111" s="318"/>
      <c r="I111" s="328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30"/>
      <c r="AS111" s="187"/>
      <c r="AT111" s="187"/>
      <c r="AU111" s="151"/>
    </row>
    <row r="112" spans="4:52" ht="14.1" customHeight="1" x14ac:dyDescent="0.15">
      <c r="D112" s="316"/>
      <c r="E112" s="317"/>
      <c r="F112" s="317"/>
      <c r="G112" s="317"/>
      <c r="H112" s="318"/>
      <c r="I112" s="328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29"/>
      <c r="AN112" s="329"/>
      <c r="AO112" s="329"/>
      <c r="AP112" s="329"/>
      <c r="AQ112" s="329"/>
      <c r="AR112" s="330"/>
      <c r="AS112" s="187"/>
      <c r="AT112" s="187"/>
      <c r="AU112" s="151"/>
    </row>
    <row r="113" spans="4:52" ht="14.1" customHeight="1" x14ac:dyDescent="0.15">
      <c r="D113" s="316"/>
      <c r="E113" s="317"/>
      <c r="F113" s="317"/>
      <c r="G113" s="317"/>
      <c r="H113" s="318"/>
      <c r="I113" s="328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30"/>
      <c r="AS113" s="187"/>
      <c r="AT113" s="187"/>
      <c r="AU113" s="151"/>
    </row>
    <row r="114" spans="4:52" ht="14.1" customHeight="1" x14ac:dyDescent="0.15">
      <c r="D114" s="316"/>
      <c r="E114" s="317"/>
      <c r="F114" s="317"/>
      <c r="G114" s="317"/>
      <c r="H114" s="318"/>
      <c r="I114" s="331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32"/>
      <c r="AS114" s="187" t="s">
        <v>327</v>
      </c>
      <c r="AT114" s="187" t="s">
        <v>323</v>
      </c>
      <c r="AU114" s="151"/>
      <c r="AV114" s="1">
        <f>LEN(I107)</f>
        <v>0</v>
      </c>
      <c r="AW114" s="1" t="s">
        <v>158</v>
      </c>
      <c r="AX114" s="2">
        <v>700</v>
      </c>
      <c r="AY114" s="1" t="s">
        <v>156</v>
      </c>
      <c r="AZ114" s="3" t="str">
        <f>IF(AV114&gt;AX114,"FIGYELEM! Tartsa be a megjelölt karakterszámot!","-")</f>
        <v>-</v>
      </c>
    </row>
    <row r="115" spans="4:52" ht="26.1" customHeight="1" x14ac:dyDescent="0.2">
      <c r="D115" s="316"/>
      <c r="E115" s="317"/>
      <c r="F115" s="317"/>
      <c r="G115" s="317"/>
      <c r="H115" s="318"/>
      <c r="I115" s="286" t="s">
        <v>398</v>
      </c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309"/>
      <c r="AS115" s="166">
        <f>IF(Y115=BN$54,1,0)</f>
        <v>0</v>
      </c>
      <c r="AT115" s="167"/>
      <c r="AU115" s="165"/>
      <c r="AZ115" s="3" t="str">
        <f>IF(Y115=BN$54,"FIGYELEM! Fejtse ki A részt vevő diákok tevékenységének bemutatása c. mezőben!","-")</f>
        <v>-</v>
      </c>
    </row>
    <row r="116" spans="4:52" ht="26.1" customHeight="1" x14ac:dyDescent="0.2">
      <c r="D116" s="316"/>
      <c r="E116" s="317"/>
      <c r="F116" s="317"/>
      <c r="G116" s="317"/>
      <c r="H116" s="318"/>
      <c r="I116" s="286" t="s">
        <v>251</v>
      </c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8"/>
      <c r="Y116" s="307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9"/>
      <c r="AS116" s="166">
        <f>IF(Y116=BM$55,1,0)</f>
        <v>0</v>
      </c>
      <c r="AT116" s="167"/>
      <c r="AU116" s="165"/>
      <c r="AZ116" s="3" t="str">
        <f>IF(Y116=BM$55,"FIGYELEM! Fejtse ki A részt vevő diákok tevékenységének bemutatása c. mezőben!","-")</f>
        <v>-</v>
      </c>
    </row>
    <row r="117" spans="4:52" ht="14.1" customHeight="1" x14ac:dyDescent="0.2">
      <c r="D117" s="313" t="s">
        <v>169</v>
      </c>
      <c r="E117" s="314"/>
      <c r="F117" s="314"/>
      <c r="G117" s="314"/>
      <c r="H117" s="315"/>
      <c r="I117" s="322" t="s">
        <v>331</v>
      </c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4"/>
      <c r="AS117" s="164"/>
      <c r="AT117" s="164"/>
      <c r="AU117" s="164"/>
    </row>
    <row r="118" spans="4:52" ht="14.1" customHeight="1" x14ac:dyDescent="0.2">
      <c r="D118" s="316"/>
      <c r="E118" s="317"/>
      <c r="F118" s="317"/>
      <c r="G118" s="317"/>
      <c r="H118" s="318"/>
      <c r="I118" s="307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9"/>
      <c r="AS118" s="165"/>
      <c r="AT118" s="165"/>
      <c r="AU118" s="165"/>
    </row>
    <row r="119" spans="4:52" ht="14.1" customHeight="1" x14ac:dyDescent="0.2">
      <c r="D119" s="316"/>
      <c r="E119" s="317"/>
      <c r="F119" s="317"/>
      <c r="G119" s="317"/>
      <c r="H119" s="318"/>
      <c r="I119" s="286" t="s">
        <v>332</v>
      </c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8"/>
      <c r="AS119" s="164"/>
      <c r="AT119" s="164"/>
      <c r="AU119" s="164"/>
    </row>
    <row r="120" spans="4:52" ht="14.1" customHeight="1" x14ac:dyDescent="0.2">
      <c r="D120" s="316"/>
      <c r="E120" s="317"/>
      <c r="F120" s="317"/>
      <c r="G120" s="317"/>
      <c r="H120" s="318"/>
      <c r="I120" s="307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9"/>
      <c r="AS120" s="165"/>
      <c r="AT120" s="165"/>
      <c r="AU120" s="165"/>
    </row>
    <row r="121" spans="4:52" ht="27.95" customHeight="1" x14ac:dyDescent="0.15">
      <c r="D121" s="316"/>
      <c r="E121" s="317"/>
      <c r="F121" s="317"/>
      <c r="G121" s="317"/>
      <c r="H121" s="318"/>
      <c r="I121" s="286" t="s">
        <v>404</v>
      </c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8"/>
      <c r="AS121" s="187"/>
      <c r="AT121" s="187"/>
      <c r="AU121" s="164"/>
    </row>
    <row r="122" spans="4:52" ht="14.1" customHeight="1" x14ac:dyDescent="0.15">
      <c r="D122" s="316"/>
      <c r="E122" s="317"/>
      <c r="F122" s="317"/>
      <c r="G122" s="317"/>
      <c r="H122" s="318"/>
      <c r="I122" s="325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7"/>
      <c r="AS122" s="187"/>
      <c r="AT122" s="187"/>
      <c r="AU122" s="151"/>
    </row>
    <row r="123" spans="4:52" ht="14.1" customHeight="1" x14ac:dyDescent="0.15">
      <c r="D123" s="316"/>
      <c r="E123" s="317"/>
      <c r="F123" s="317"/>
      <c r="G123" s="317"/>
      <c r="H123" s="318"/>
      <c r="I123" s="328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30"/>
      <c r="AS123" s="187"/>
      <c r="AT123" s="187"/>
      <c r="AU123" s="151"/>
    </row>
    <row r="124" spans="4:52" ht="14.1" customHeight="1" x14ac:dyDescent="0.15">
      <c r="D124" s="316"/>
      <c r="E124" s="317"/>
      <c r="F124" s="317"/>
      <c r="G124" s="317"/>
      <c r="H124" s="318"/>
      <c r="I124" s="328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29"/>
      <c r="AN124" s="329"/>
      <c r="AO124" s="329"/>
      <c r="AP124" s="329"/>
      <c r="AQ124" s="329"/>
      <c r="AR124" s="330"/>
      <c r="AS124" s="187"/>
      <c r="AT124" s="187"/>
      <c r="AU124" s="151"/>
    </row>
    <row r="125" spans="4:52" ht="14.1" customHeight="1" x14ac:dyDescent="0.15">
      <c r="D125" s="316"/>
      <c r="E125" s="317"/>
      <c r="F125" s="317"/>
      <c r="G125" s="317"/>
      <c r="H125" s="318"/>
      <c r="I125" s="328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30"/>
      <c r="AS125" s="187"/>
      <c r="AT125" s="187"/>
      <c r="AU125" s="151"/>
    </row>
    <row r="126" spans="4:52" ht="14.1" customHeight="1" x14ac:dyDescent="0.15">
      <c r="D126" s="316"/>
      <c r="E126" s="317"/>
      <c r="F126" s="317"/>
      <c r="G126" s="317"/>
      <c r="H126" s="318"/>
      <c r="I126" s="328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329"/>
      <c r="AJ126" s="329"/>
      <c r="AK126" s="329"/>
      <c r="AL126" s="329"/>
      <c r="AM126" s="329"/>
      <c r="AN126" s="329"/>
      <c r="AO126" s="329"/>
      <c r="AP126" s="329"/>
      <c r="AQ126" s="329"/>
      <c r="AR126" s="330"/>
      <c r="AS126" s="187"/>
      <c r="AT126" s="187"/>
      <c r="AU126" s="151"/>
    </row>
    <row r="127" spans="4:52" ht="14.1" customHeight="1" x14ac:dyDescent="0.15">
      <c r="D127" s="316"/>
      <c r="E127" s="317"/>
      <c r="F127" s="317"/>
      <c r="G127" s="317"/>
      <c r="H127" s="318"/>
      <c r="I127" s="328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30"/>
      <c r="AS127" s="187"/>
      <c r="AT127" s="187"/>
      <c r="AU127" s="151"/>
    </row>
    <row r="128" spans="4:52" ht="14.1" customHeight="1" x14ac:dyDescent="0.15">
      <c r="D128" s="316"/>
      <c r="E128" s="317"/>
      <c r="F128" s="317"/>
      <c r="G128" s="317"/>
      <c r="H128" s="318"/>
      <c r="I128" s="328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30"/>
      <c r="AS128" s="187"/>
      <c r="AT128" s="187"/>
      <c r="AU128" s="151"/>
    </row>
    <row r="129" spans="4:52" ht="14.1" customHeight="1" x14ac:dyDescent="0.15">
      <c r="D129" s="316"/>
      <c r="E129" s="317"/>
      <c r="F129" s="317"/>
      <c r="G129" s="317"/>
      <c r="H129" s="318"/>
      <c r="I129" s="331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32"/>
      <c r="AS129" s="187" t="s">
        <v>327</v>
      </c>
      <c r="AT129" s="187" t="s">
        <v>323</v>
      </c>
      <c r="AU129" s="151"/>
      <c r="AV129" s="1">
        <f>LEN(I122)</f>
        <v>0</v>
      </c>
      <c r="AW129" s="1" t="s">
        <v>158</v>
      </c>
      <c r="AX129" s="2">
        <v>700</v>
      </c>
      <c r="AY129" s="1" t="s">
        <v>156</v>
      </c>
      <c r="AZ129" s="3" t="str">
        <f>IF(AV129&gt;AX129,"FIGYELEM! Tartsa be a megjelölt karakterszámot!","-")</f>
        <v>-</v>
      </c>
    </row>
    <row r="130" spans="4:52" ht="26.1" customHeight="1" x14ac:dyDescent="0.2">
      <c r="D130" s="316"/>
      <c r="E130" s="317"/>
      <c r="F130" s="317"/>
      <c r="G130" s="317"/>
      <c r="H130" s="318"/>
      <c r="I130" s="286" t="s">
        <v>398</v>
      </c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08"/>
      <c r="AL130" s="308"/>
      <c r="AM130" s="308"/>
      <c r="AN130" s="308"/>
      <c r="AO130" s="308"/>
      <c r="AP130" s="308"/>
      <c r="AQ130" s="308"/>
      <c r="AR130" s="309"/>
      <c r="AS130" s="166">
        <f>IF(Y130=BN$54,1,0)</f>
        <v>0</v>
      </c>
      <c r="AT130" s="167"/>
      <c r="AU130" s="165"/>
      <c r="AZ130" s="3" t="str">
        <f>IF(Y130=BN$54,"FIGYELEM! Fejtse ki A részt vevő diákok tevékenységének bemutatása c. mezőben!","-")</f>
        <v>-</v>
      </c>
    </row>
    <row r="131" spans="4:52" ht="26.1" customHeight="1" x14ac:dyDescent="0.2">
      <c r="D131" s="319"/>
      <c r="E131" s="320"/>
      <c r="F131" s="320"/>
      <c r="G131" s="320"/>
      <c r="H131" s="321"/>
      <c r="I131" s="286" t="s">
        <v>251</v>
      </c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8"/>
      <c r="Y131" s="307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  <c r="AO131" s="308"/>
      <c r="AP131" s="308"/>
      <c r="AQ131" s="308"/>
      <c r="AR131" s="309"/>
      <c r="AS131" s="166">
        <f>IF(Y131=BM$55,1,0)</f>
        <v>0</v>
      </c>
      <c r="AT131" s="167"/>
      <c r="AU131" s="165"/>
      <c r="AZ131" s="3" t="str">
        <f>IF(Y131=BM$55,"FIGYELEM! Fejtse ki A részt vevő diákok tevékenységének bemutatása c. mezőben!","-")</f>
        <v>-</v>
      </c>
    </row>
    <row r="132" spans="4:52" ht="27.95" customHeight="1" x14ac:dyDescent="0.2">
      <c r="D132" s="334" t="s">
        <v>79</v>
      </c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4"/>
      <c r="AQ132" s="334"/>
      <c r="AR132" s="334"/>
      <c r="AS132" s="163"/>
      <c r="AT132" s="163"/>
      <c r="AU132" s="163"/>
    </row>
    <row r="133" spans="4:52" ht="14.1" customHeight="1" x14ac:dyDescent="0.2">
      <c r="D133" s="296" t="s">
        <v>170</v>
      </c>
      <c r="E133" s="297"/>
      <c r="F133" s="297"/>
      <c r="G133" s="297"/>
      <c r="H133" s="298"/>
      <c r="I133" s="322" t="s">
        <v>331</v>
      </c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4"/>
      <c r="AS133" s="164"/>
      <c r="AT133" s="164"/>
      <c r="AU133" s="164"/>
    </row>
    <row r="134" spans="4:52" ht="14.1" customHeight="1" x14ac:dyDescent="0.2">
      <c r="D134" s="333"/>
      <c r="E134" s="333"/>
      <c r="F134" s="333"/>
      <c r="G134" s="333"/>
      <c r="H134" s="333"/>
      <c r="I134" s="307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9"/>
      <c r="AS134" s="165"/>
      <c r="AT134" s="165"/>
      <c r="AU134" s="165"/>
    </row>
    <row r="135" spans="4:52" ht="14.1" customHeight="1" x14ac:dyDescent="0.2">
      <c r="D135" s="333"/>
      <c r="E135" s="333"/>
      <c r="F135" s="333"/>
      <c r="G135" s="333"/>
      <c r="H135" s="333"/>
      <c r="I135" s="286" t="s">
        <v>332</v>
      </c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8"/>
      <c r="AS135" s="164"/>
      <c r="AT135" s="164"/>
      <c r="AU135" s="164"/>
    </row>
    <row r="136" spans="4:52" ht="14.1" customHeight="1" x14ac:dyDescent="0.2">
      <c r="D136" s="333"/>
      <c r="E136" s="333"/>
      <c r="F136" s="333"/>
      <c r="G136" s="333"/>
      <c r="H136" s="333"/>
      <c r="I136" s="307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9"/>
      <c r="AS136" s="165"/>
      <c r="AT136" s="165"/>
      <c r="AU136" s="165"/>
    </row>
    <row r="137" spans="4:52" ht="27.95" customHeight="1" x14ac:dyDescent="0.15">
      <c r="D137" s="295" t="s">
        <v>167</v>
      </c>
      <c r="E137" s="295"/>
      <c r="F137" s="295"/>
      <c r="G137" s="295"/>
      <c r="H137" s="295"/>
      <c r="I137" s="286" t="s">
        <v>404</v>
      </c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8"/>
      <c r="AS137" s="187"/>
      <c r="AT137" s="187"/>
      <c r="AU137" s="164"/>
    </row>
    <row r="138" spans="4:52" ht="14.1" customHeight="1" x14ac:dyDescent="0.15">
      <c r="D138" s="295"/>
      <c r="E138" s="295"/>
      <c r="F138" s="295"/>
      <c r="G138" s="295"/>
      <c r="H138" s="295"/>
      <c r="I138" s="325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7"/>
      <c r="AS138" s="187"/>
      <c r="AT138" s="187"/>
      <c r="AU138" s="151"/>
    </row>
    <row r="139" spans="4:52" ht="14.1" customHeight="1" x14ac:dyDescent="0.15">
      <c r="D139" s="295"/>
      <c r="E139" s="295"/>
      <c r="F139" s="295"/>
      <c r="G139" s="295"/>
      <c r="H139" s="295"/>
      <c r="I139" s="328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29"/>
      <c r="AJ139" s="329"/>
      <c r="AK139" s="329"/>
      <c r="AL139" s="329"/>
      <c r="AM139" s="329"/>
      <c r="AN139" s="329"/>
      <c r="AO139" s="329"/>
      <c r="AP139" s="329"/>
      <c r="AQ139" s="329"/>
      <c r="AR139" s="330"/>
      <c r="AS139" s="187"/>
      <c r="AT139" s="187"/>
      <c r="AU139" s="151"/>
    </row>
    <row r="140" spans="4:52" ht="14.1" customHeight="1" x14ac:dyDescent="0.15">
      <c r="D140" s="295"/>
      <c r="E140" s="295"/>
      <c r="F140" s="295"/>
      <c r="G140" s="295"/>
      <c r="H140" s="295"/>
      <c r="I140" s="328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30"/>
      <c r="AS140" s="187"/>
      <c r="AT140" s="187"/>
      <c r="AU140" s="151"/>
    </row>
    <row r="141" spans="4:52" ht="14.1" customHeight="1" x14ac:dyDescent="0.15">
      <c r="D141" s="295"/>
      <c r="E141" s="295"/>
      <c r="F141" s="295"/>
      <c r="G141" s="295"/>
      <c r="H141" s="295"/>
      <c r="I141" s="328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30"/>
      <c r="AS141" s="187"/>
      <c r="AT141" s="187"/>
      <c r="AU141" s="151"/>
    </row>
    <row r="142" spans="4:52" ht="14.1" customHeight="1" x14ac:dyDescent="0.15">
      <c r="D142" s="295"/>
      <c r="E142" s="295"/>
      <c r="F142" s="295"/>
      <c r="G142" s="295"/>
      <c r="H142" s="295"/>
      <c r="I142" s="328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30"/>
      <c r="AS142" s="187"/>
      <c r="AT142" s="187"/>
      <c r="AU142" s="151"/>
    </row>
    <row r="143" spans="4:52" ht="14.1" customHeight="1" x14ac:dyDescent="0.15">
      <c r="D143" s="295"/>
      <c r="E143" s="295"/>
      <c r="F143" s="295"/>
      <c r="G143" s="295"/>
      <c r="H143" s="295"/>
      <c r="I143" s="328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30"/>
      <c r="AS143" s="187"/>
      <c r="AT143" s="187"/>
      <c r="AU143" s="151"/>
    </row>
    <row r="144" spans="4:52" ht="14.1" customHeight="1" x14ac:dyDescent="0.15">
      <c r="D144" s="295"/>
      <c r="E144" s="295"/>
      <c r="F144" s="295"/>
      <c r="G144" s="295"/>
      <c r="H144" s="295"/>
      <c r="I144" s="328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30"/>
      <c r="AS144" s="187"/>
      <c r="AT144" s="187"/>
      <c r="AU144" s="151"/>
    </row>
    <row r="145" spans="4:52" ht="14.1" customHeight="1" x14ac:dyDescent="0.15">
      <c r="D145" s="295"/>
      <c r="E145" s="295"/>
      <c r="F145" s="295"/>
      <c r="G145" s="295"/>
      <c r="H145" s="295"/>
      <c r="I145" s="331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32"/>
      <c r="AS145" s="187" t="s">
        <v>327</v>
      </c>
      <c r="AT145" s="187" t="s">
        <v>323</v>
      </c>
      <c r="AU145" s="151"/>
      <c r="AV145" s="1">
        <f>LEN(I138)</f>
        <v>0</v>
      </c>
      <c r="AW145" s="1" t="s">
        <v>158</v>
      </c>
      <c r="AX145" s="2">
        <v>700</v>
      </c>
      <c r="AY145" s="1" t="s">
        <v>156</v>
      </c>
      <c r="AZ145" s="3" t="str">
        <f>IF(AV145&gt;AX145,"FIGYELEM! Tartsa be a megjelölt karakterszámot!","-")</f>
        <v>-</v>
      </c>
    </row>
    <row r="146" spans="4:52" ht="26.1" customHeight="1" x14ac:dyDescent="0.2">
      <c r="D146" s="295"/>
      <c r="E146" s="295"/>
      <c r="F146" s="295"/>
      <c r="G146" s="295"/>
      <c r="H146" s="295"/>
      <c r="I146" s="286" t="s">
        <v>398</v>
      </c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9"/>
      <c r="AS146" s="166">
        <f>IF(Y146=BN$54,1,0)</f>
        <v>0</v>
      </c>
      <c r="AT146" s="167"/>
      <c r="AU146" s="165"/>
      <c r="AZ146" s="3" t="str">
        <f>IF(Y146=BN$54,"FIGYELEM! Fejtse ki A részt vevő diákok tevékenységének bemutatása c. mezőben!","-")</f>
        <v>-</v>
      </c>
    </row>
    <row r="147" spans="4:52" ht="26.1" customHeight="1" x14ac:dyDescent="0.2">
      <c r="D147" s="295"/>
      <c r="E147" s="295"/>
      <c r="F147" s="295"/>
      <c r="G147" s="295"/>
      <c r="H147" s="295"/>
      <c r="I147" s="286" t="s">
        <v>251</v>
      </c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8"/>
      <c r="Y147" s="307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9"/>
      <c r="AS147" s="166">
        <f>IF(Y147=BM$55,1,0)</f>
        <v>0</v>
      </c>
      <c r="AT147" s="167"/>
      <c r="AU147" s="165"/>
      <c r="AZ147" s="3" t="str">
        <f>IF(Y147=BM$55,"FIGYELEM! Fejtse ki A részt vevő diákok tevékenységének bemutatása c. mezőben!","-")</f>
        <v>-</v>
      </c>
    </row>
    <row r="148" spans="4:52" ht="14.1" customHeight="1" x14ac:dyDescent="0.2">
      <c r="D148" s="313" t="s">
        <v>168</v>
      </c>
      <c r="E148" s="314"/>
      <c r="F148" s="314"/>
      <c r="G148" s="314"/>
      <c r="H148" s="315"/>
      <c r="I148" s="322" t="s">
        <v>331</v>
      </c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4"/>
      <c r="AS148" s="164"/>
      <c r="AT148" s="164"/>
      <c r="AU148" s="164"/>
    </row>
    <row r="149" spans="4:52" ht="14.1" customHeight="1" x14ac:dyDescent="0.2">
      <c r="D149" s="316"/>
      <c r="E149" s="317"/>
      <c r="F149" s="317"/>
      <c r="G149" s="317"/>
      <c r="H149" s="318"/>
      <c r="I149" s="307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9"/>
      <c r="AS149" s="165"/>
      <c r="AT149" s="165"/>
      <c r="AU149" s="165"/>
    </row>
    <row r="150" spans="4:52" ht="14.1" customHeight="1" x14ac:dyDescent="0.2">
      <c r="D150" s="316"/>
      <c r="E150" s="317"/>
      <c r="F150" s="317"/>
      <c r="G150" s="317"/>
      <c r="H150" s="318"/>
      <c r="I150" s="286" t="s">
        <v>332</v>
      </c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8"/>
      <c r="AS150" s="164"/>
      <c r="AT150" s="164"/>
      <c r="AU150" s="164"/>
    </row>
    <row r="151" spans="4:52" ht="14.1" customHeight="1" x14ac:dyDescent="0.2">
      <c r="D151" s="316"/>
      <c r="E151" s="317"/>
      <c r="F151" s="317"/>
      <c r="G151" s="317"/>
      <c r="H151" s="318"/>
      <c r="I151" s="307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9"/>
      <c r="AS151" s="165"/>
      <c r="AT151" s="165"/>
      <c r="AU151" s="165"/>
    </row>
    <row r="152" spans="4:52" ht="27.95" customHeight="1" x14ac:dyDescent="0.15">
      <c r="D152" s="316"/>
      <c r="E152" s="317"/>
      <c r="F152" s="317"/>
      <c r="G152" s="317"/>
      <c r="H152" s="318"/>
      <c r="I152" s="286" t="s">
        <v>404</v>
      </c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8"/>
      <c r="AS152" s="187"/>
      <c r="AT152" s="187"/>
      <c r="AU152" s="164"/>
    </row>
    <row r="153" spans="4:52" ht="14.1" customHeight="1" x14ac:dyDescent="0.15">
      <c r="D153" s="316"/>
      <c r="E153" s="317"/>
      <c r="F153" s="317"/>
      <c r="G153" s="317"/>
      <c r="H153" s="318"/>
      <c r="I153" s="325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  <c r="AE153" s="326"/>
      <c r="AF153" s="326"/>
      <c r="AG153" s="326"/>
      <c r="AH153" s="326"/>
      <c r="AI153" s="326"/>
      <c r="AJ153" s="326"/>
      <c r="AK153" s="326"/>
      <c r="AL153" s="326"/>
      <c r="AM153" s="326"/>
      <c r="AN153" s="326"/>
      <c r="AO153" s="326"/>
      <c r="AP153" s="326"/>
      <c r="AQ153" s="326"/>
      <c r="AR153" s="327"/>
      <c r="AS153" s="187"/>
      <c r="AT153" s="187"/>
      <c r="AU153" s="151"/>
    </row>
    <row r="154" spans="4:52" ht="14.1" customHeight="1" x14ac:dyDescent="0.15">
      <c r="D154" s="316"/>
      <c r="E154" s="317"/>
      <c r="F154" s="317"/>
      <c r="G154" s="317"/>
      <c r="H154" s="318"/>
      <c r="I154" s="328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30"/>
      <c r="AS154" s="187"/>
      <c r="AT154" s="187"/>
      <c r="AU154" s="151"/>
    </row>
    <row r="155" spans="4:52" ht="14.1" customHeight="1" x14ac:dyDescent="0.15">
      <c r="D155" s="316"/>
      <c r="E155" s="317"/>
      <c r="F155" s="317"/>
      <c r="G155" s="317"/>
      <c r="H155" s="318"/>
      <c r="I155" s="328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329"/>
      <c r="AJ155" s="329"/>
      <c r="AK155" s="329"/>
      <c r="AL155" s="329"/>
      <c r="AM155" s="329"/>
      <c r="AN155" s="329"/>
      <c r="AO155" s="329"/>
      <c r="AP155" s="329"/>
      <c r="AQ155" s="329"/>
      <c r="AR155" s="330"/>
      <c r="AS155" s="187"/>
      <c r="AT155" s="187"/>
      <c r="AU155" s="151"/>
    </row>
    <row r="156" spans="4:52" ht="14.1" customHeight="1" x14ac:dyDescent="0.15">
      <c r="D156" s="316"/>
      <c r="E156" s="317"/>
      <c r="F156" s="317"/>
      <c r="G156" s="317"/>
      <c r="H156" s="318"/>
      <c r="I156" s="328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  <c r="AG156" s="329"/>
      <c r="AH156" s="329"/>
      <c r="AI156" s="329"/>
      <c r="AJ156" s="329"/>
      <c r="AK156" s="329"/>
      <c r="AL156" s="329"/>
      <c r="AM156" s="329"/>
      <c r="AN156" s="329"/>
      <c r="AO156" s="329"/>
      <c r="AP156" s="329"/>
      <c r="AQ156" s="329"/>
      <c r="AR156" s="330"/>
      <c r="AS156" s="187"/>
      <c r="AT156" s="187"/>
      <c r="AU156" s="151"/>
    </row>
    <row r="157" spans="4:52" ht="14.1" customHeight="1" x14ac:dyDescent="0.15">
      <c r="D157" s="316"/>
      <c r="E157" s="317"/>
      <c r="F157" s="317"/>
      <c r="G157" s="317"/>
      <c r="H157" s="318"/>
      <c r="I157" s="328"/>
      <c r="J157" s="329"/>
      <c r="K157" s="329"/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  <c r="W157" s="329"/>
      <c r="X157" s="329"/>
      <c r="Y157" s="329"/>
      <c r="Z157" s="329"/>
      <c r="AA157" s="329"/>
      <c r="AB157" s="329"/>
      <c r="AC157" s="329"/>
      <c r="AD157" s="329"/>
      <c r="AE157" s="329"/>
      <c r="AF157" s="329"/>
      <c r="AG157" s="329"/>
      <c r="AH157" s="329"/>
      <c r="AI157" s="329"/>
      <c r="AJ157" s="329"/>
      <c r="AK157" s="329"/>
      <c r="AL157" s="329"/>
      <c r="AM157" s="329"/>
      <c r="AN157" s="329"/>
      <c r="AO157" s="329"/>
      <c r="AP157" s="329"/>
      <c r="AQ157" s="329"/>
      <c r="AR157" s="330"/>
      <c r="AS157" s="187"/>
      <c r="AT157" s="187"/>
      <c r="AU157" s="151"/>
    </row>
    <row r="158" spans="4:52" ht="14.1" customHeight="1" x14ac:dyDescent="0.15">
      <c r="D158" s="316"/>
      <c r="E158" s="317"/>
      <c r="F158" s="317"/>
      <c r="G158" s="317"/>
      <c r="H158" s="318"/>
      <c r="I158" s="328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329"/>
      <c r="Y158" s="329"/>
      <c r="Z158" s="329"/>
      <c r="AA158" s="329"/>
      <c r="AB158" s="329"/>
      <c r="AC158" s="329"/>
      <c r="AD158" s="329"/>
      <c r="AE158" s="329"/>
      <c r="AF158" s="329"/>
      <c r="AG158" s="329"/>
      <c r="AH158" s="329"/>
      <c r="AI158" s="329"/>
      <c r="AJ158" s="329"/>
      <c r="AK158" s="329"/>
      <c r="AL158" s="329"/>
      <c r="AM158" s="329"/>
      <c r="AN158" s="329"/>
      <c r="AO158" s="329"/>
      <c r="AP158" s="329"/>
      <c r="AQ158" s="329"/>
      <c r="AR158" s="330"/>
      <c r="AS158" s="187"/>
      <c r="AT158" s="187"/>
      <c r="AU158" s="151"/>
    </row>
    <row r="159" spans="4:52" ht="14.1" customHeight="1" x14ac:dyDescent="0.15">
      <c r="D159" s="316"/>
      <c r="E159" s="317"/>
      <c r="F159" s="317"/>
      <c r="G159" s="317"/>
      <c r="H159" s="318"/>
      <c r="I159" s="328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  <c r="W159" s="329"/>
      <c r="X159" s="329"/>
      <c r="Y159" s="329"/>
      <c r="Z159" s="329"/>
      <c r="AA159" s="329"/>
      <c r="AB159" s="329"/>
      <c r="AC159" s="329"/>
      <c r="AD159" s="329"/>
      <c r="AE159" s="329"/>
      <c r="AF159" s="329"/>
      <c r="AG159" s="329"/>
      <c r="AH159" s="329"/>
      <c r="AI159" s="329"/>
      <c r="AJ159" s="329"/>
      <c r="AK159" s="329"/>
      <c r="AL159" s="329"/>
      <c r="AM159" s="329"/>
      <c r="AN159" s="329"/>
      <c r="AO159" s="329"/>
      <c r="AP159" s="329"/>
      <c r="AQ159" s="329"/>
      <c r="AR159" s="330"/>
      <c r="AS159" s="187"/>
      <c r="AT159" s="187"/>
      <c r="AU159" s="151"/>
    </row>
    <row r="160" spans="4:52" ht="14.1" customHeight="1" x14ac:dyDescent="0.15">
      <c r="D160" s="316"/>
      <c r="E160" s="317"/>
      <c r="F160" s="317"/>
      <c r="G160" s="317"/>
      <c r="H160" s="318"/>
      <c r="I160" s="331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0"/>
      <c r="AO160" s="310"/>
      <c r="AP160" s="310"/>
      <c r="AQ160" s="310"/>
      <c r="AR160" s="332"/>
      <c r="AS160" s="187" t="s">
        <v>327</v>
      </c>
      <c r="AT160" s="187" t="s">
        <v>323</v>
      </c>
      <c r="AU160" s="151"/>
      <c r="AV160" s="1">
        <f>LEN(I153)</f>
        <v>0</v>
      </c>
      <c r="AW160" s="1" t="s">
        <v>158</v>
      </c>
      <c r="AX160" s="2">
        <v>700</v>
      </c>
      <c r="AY160" s="1" t="s">
        <v>156</v>
      </c>
      <c r="AZ160" s="3" t="str">
        <f>IF(AV160&gt;AX160,"FIGYELEM! Tartsa be a megjelölt karakterszámot!","-")</f>
        <v>-</v>
      </c>
    </row>
    <row r="161" spans="4:52" ht="26.1" customHeight="1" x14ac:dyDescent="0.2">
      <c r="D161" s="316"/>
      <c r="E161" s="317"/>
      <c r="F161" s="317"/>
      <c r="G161" s="317"/>
      <c r="H161" s="318"/>
      <c r="I161" s="286" t="s">
        <v>398</v>
      </c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308"/>
      <c r="AN161" s="308"/>
      <c r="AO161" s="308"/>
      <c r="AP161" s="308"/>
      <c r="AQ161" s="308"/>
      <c r="AR161" s="309"/>
      <c r="AS161" s="166">
        <f>IF(Y161=BN$54,1,0)</f>
        <v>0</v>
      </c>
      <c r="AT161" s="167"/>
      <c r="AU161" s="165"/>
      <c r="AZ161" s="3" t="str">
        <f>IF(Y161=BN$54,"FIGYELEM! Fejtse ki A részt vevő diákok tevékenységének bemutatása c. mezőben!","-")</f>
        <v>-</v>
      </c>
    </row>
    <row r="162" spans="4:52" ht="26.1" customHeight="1" x14ac:dyDescent="0.2">
      <c r="D162" s="316"/>
      <c r="E162" s="317"/>
      <c r="F162" s="317"/>
      <c r="G162" s="317"/>
      <c r="H162" s="318"/>
      <c r="I162" s="286" t="s">
        <v>251</v>
      </c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8"/>
      <c r="Y162" s="307"/>
      <c r="Z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08"/>
      <c r="AK162" s="308"/>
      <c r="AL162" s="308"/>
      <c r="AM162" s="308"/>
      <c r="AN162" s="308"/>
      <c r="AO162" s="308"/>
      <c r="AP162" s="308"/>
      <c r="AQ162" s="308"/>
      <c r="AR162" s="309"/>
      <c r="AS162" s="166">
        <f>IF(Y162=BM$55,1,0)</f>
        <v>0</v>
      </c>
      <c r="AT162" s="167"/>
      <c r="AU162" s="165"/>
      <c r="AZ162" s="3" t="str">
        <f>IF(Y162=BM$55,"FIGYELEM! Fejtse ki A részt vevő diákok tevékenységének bemutatása c. mezőben!","-")</f>
        <v>-</v>
      </c>
    </row>
    <row r="163" spans="4:52" ht="14.1" customHeight="1" x14ac:dyDescent="0.2">
      <c r="D163" s="313" t="s">
        <v>169</v>
      </c>
      <c r="E163" s="314"/>
      <c r="F163" s="314"/>
      <c r="G163" s="314"/>
      <c r="H163" s="315"/>
      <c r="I163" s="322" t="s">
        <v>331</v>
      </c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23"/>
      <c r="AD163" s="323"/>
      <c r="AE163" s="323"/>
      <c r="AF163" s="323"/>
      <c r="AG163" s="323"/>
      <c r="AH163" s="323"/>
      <c r="AI163" s="323"/>
      <c r="AJ163" s="323"/>
      <c r="AK163" s="323"/>
      <c r="AL163" s="323"/>
      <c r="AM163" s="323"/>
      <c r="AN163" s="323"/>
      <c r="AO163" s="323"/>
      <c r="AP163" s="323"/>
      <c r="AQ163" s="323"/>
      <c r="AR163" s="324"/>
      <c r="AS163" s="164"/>
      <c r="AT163" s="164"/>
      <c r="AU163" s="164"/>
    </row>
    <row r="164" spans="4:52" ht="14.1" customHeight="1" x14ac:dyDescent="0.2">
      <c r="D164" s="316"/>
      <c r="E164" s="317"/>
      <c r="F164" s="317"/>
      <c r="G164" s="317"/>
      <c r="H164" s="318"/>
      <c r="I164" s="307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308"/>
      <c r="AL164" s="308"/>
      <c r="AM164" s="308"/>
      <c r="AN164" s="308"/>
      <c r="AO164" s="308"/>
      <c r="AP164" s="308"/>
      <c r="AQ164" s="308"/>
      <c r="AR164" s="309"/>
      <c r="AS164" s="165"/>
      <c r="AT164" s="165"/>
      <c r="AU164" s="165"/>
    </row>
    <row r="165" spans="4:52" ht="14.1" customHeight="1" x14ac:dyDescent="0.2">
      <c r="D165" s="316"/>
      <c r="E165" s="317"/>
      <c r="F165" s="317"/>
      <c r="G165" s="317"/>
      <c r="H165" s="318"/>
      <c r="I165" s="286" t="s">
        <v>332</v>
      </c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8"/>
      <c r="AS165" s="164"/>
      <c r="AT165" s="164"/>
      <c r="AU165" s="164"/>
    </row>
    <row r="166" spans="4:52" ht="14.1" customHeight="1" x14ac:dyDescent="0.2">
      <c r="D166" s="316"/>
      <c r="E166" s="317"/>
      <c r="F166" s="317"/>
      <c r="G166" s="317"/>
      <c r="H166" s="318"/>
      <c r="I166" s="307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  <c r="AP166" s="308"/>
      <c r="AQ166" s="308"/>
      <c r="AR166" s="309"/>
      <c r="AS166" s="165"/>
      <c r="AT166" s="165"/>
      <c r="AU166" s="165"/>
    </row>
    <row r="167" spans="4:52" ht="27.95" customHeight="1" x14ac:dyDescent="0.15">
      <c r="D167" s="316"/>
      <c r="E167" s="317"/>
      <c r="F167" s="317"/>
      <c r="G167" s="317"/>
      <c r="H167" s="318"/>
      <c r="I167" s="286" t="s">
        <v>404</v>
      </c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8"/>
      <c r="AS167" s="187"/>
      <c r="AT167" s="187"/>
      <c r="AU167" s="164"/>
    </row>
    <row r="168" spans="4:52" ht="14.1" customHeight="1" x14ac:dyDescent="0.15">
      <c r="D168" s="316"/>
      <c r="E168" s="317"/>
      <c r="F168" s="317"/>
      <c r="G168" s="317"/>
      <c r="H168" s="318"/>
      <c r="I168" s="325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326"/>
      <c r="AH168" s="326"/>
      <c r="AI168" s="326"/>
      <c r="AJ168" s="326"/>
      <c r="AK168" s="326"/>
      <c r="AL168" s="326"/>
      <c r="AM168" s="326"/>
      <c r="AN168" s="326"/>
      <c r="AO168" s="326"/>
      <c r="AP168" s="326"/>
      <c r="AQ168" s="326"/>
      <c r="AR168" s="327"/>
      <c r="AS168" s="187"/>
      <c r="AT168" s="187"/>
      <c r="AU168" s="151"/>
    </row>
    <row r="169" spans="4:52" ht="14.1" customHeight="1" x14ac:dyDescent="0.15">
      <c r="D169" s="316"/>
      <c r="E169" s="317"/>
      <c r="F169" s="317"/>
      <c r="G169" s="317"/>
      <c r="H169" s="318"/>
      <c r="I169" s="328"/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30"/>
      <c r="AS169" s="187"/>
      <c r="AT169" s="187"/>
      <c r="AU169" s="151"/>
    </row>
    <row r="170" spans="4:52" ht="14.1" customHeight="1" x14ac:dyDescent="0.15">
      <c r="D170" s="316"/>
      <c r="E170" s="317"/>
      <c r="F170" s="317"/>
      <c r="G170" s="317"/>
      <c r="H170" s="318"/>
      <c r="I170" s="328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  <c r="AE170" s="329"/>
      <c r="AF170" s="329"/>
      <c r="AG170" s="329"/>
      <c r="AH170" s="329"/>
      <c r="AI170" s="329"/>
      <c r="AJ170" s="329"/>
      <c r="AK170" s="329"/>
      <c r="AL170" s="329"/>
      <c r="AM170" s="329"/>
      <c r="AN170" s="329"/>
      <c r="AO170" s="329"/>
      <c r="AP170" s="329"/>
      <c r="AQ170" s="329"/>
      <c r="AR170" s="330"/>
      <c r="AS170" s="187"/>
      <c r="AT170" s="187"/>
      <c r="AU170" s="151"/>
    </row>
    <row r="171" spans="4:52" ht="14.1" customHeight="1" x14ac:dyDescent="0.15">
      <c r="D171" s="316"/>
      <c r="E171" s="317"/>
      <c r="F171" s="317"/>
      <c r="G171" s="317"/>
      <c r="H171" s="318"/>
      <c r="I171" s="328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/>
      <c r="AG171" s="329"/>
      <c r="AH171" s="329"/>
      <c r="AI171" s="329"/>
      <c r="AJ171" s="329"/>
      <c r="AK171" s="329"/>
      <c r="AL171" s="329"/>
      <c r="AM171" s="329"/>
      <c r="AN171" s="329"/>
      <c r="AO171" s="329"/>
      <c r="AP171" s="329"/>
      <c r="AQ171" s="329"/>
      <c r="AR171" s="330"/>
      <c r="AS171" s="187"/>
      <c r="AT171" s="187"/>
      <c r="AU171" s="151"/>
    </row>
    <row r="172" spans="4:52" ht="14.1" customHeight="1" x14ac:dyDescent="0.15">
      <c r="D172" s="316"/>
      <c r="E172" s="317"/>
      <c r="F172" s="317"/>
      <c r="G172" s="317"/>
      <c r="H172" s="318"/>
      <c r="I172" s="328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9"/>
      <c r="AO172" s="329"/>
      <c r="AP172" s="329"/>
      <c r="AQ172" s="329"/>
      <c r="AR172" s="330"/>
      <c r="AS172" s="187"/>
      <c r="AT172" s="187"/>
      <c r="AU172" s="151"/>
    </row>
    <row r="173" spans="4:52" ht="14.1" customHeight="1" x14ac:dyDescent="0.15">
      <c r="D173" s="316"/>
      <c r="E173" s="317"/>
      <c r="F173" s="317"/>
      <c r="G173" s="317"/>
      <c r="H173" s="318"/>
      <c r="I173" s="328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  <c r="AR173" s="330"/>
      <c r="AS173" s="187"/>
      <c r="AT173" s="187"/>
      <c r="AU173" s="151"/>
    </row>
    <row r="174" spans="4:52" ht="14.1" customHeight="1" x14ac:dyDescent="0.15">
      <c r="D174" s="316"/>
      <c r="E174" s="317"/>
      <c r="F174" s="317"/>
      <c r="G174" s="317"/>
      <c r="H174" s="318"/>
      <c r="I174" s="328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29"/>
      <c r="AP174" s="329"/>
      <c r="AQ174" s="329"/>
      <c r="AR174" s="330"/>
      <c r="AS174" s="187"/>
      <c r="AT174" s="187"/>
      <c r="AU174" s="151"/>
    </row>
    <row r="175" spans="4:52" ht="14.1" customHeight="1" x14ac:dyDescent="0.15">
      <c r="D175" s="316"/>
      <c r="E175" s="317"/>
      <c r="F175" s="317"/>
      <c r="G175" s="317"/>
      <c r="H175" s="318"/>
      <c r="I175" s="331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310"/>
      <c r="AR175" s="332"/>
      <c r="AS175" s="187" t="s">
        <v>327</v>
      </c>
      <c r="AT175" s="187" t="s">
        <v>323</v>
      </c>
      <c r="AU175" s="151"/>
      <c r="AV175" s="1">
        <f>LEN(I168)</f>
        <v>0</v>
      </c>
      <c r="AW175" s="1" t="s">
        <v>158</v>
      </c>
      <c r="AX175" s="2">
        <v>700</v>
      </c>
      <c r="AY175" s="1" t="s">
        <v>156</v>
      </c>
      <c r="AZ175" s="3" t="str">
        <f>IF(AV175&gt;AX175,"FIGYELEM! Tartsa be a megjelölt karakterszámot!","-")</f>
        <v>-</v>
      </c>
    </row>
    <row r="176" spans="4:52" ht="26.1" customHeight="1" x14ac:dyDescent="0.2">
      <c r="D176" s="316"/>
      <c r="E176" s="317"/>
      <c r="F176" s="317"/>
      <c r="G176" s="317"/>
      <c r="H176" s="318"/>
      <c r="I176" s="286" t="s">
        <v>398</v>
      </c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9"/>
      <c r="AS176" s="166">
        <f>IF(Y176=BN$54,1,0)</f>
        <v>0</v>
      </c>
      <c r="AT176" s="167"/>
      <c r="AU176" s="165"/>
      <c r="AZ176" s="3" t="str">
        <f>IF(Y176=BN$54,"FIGYELEM! Fejtse ki A részt vevő diákok tevékenységének bemutatása c. mezőben!","-")</f>
        <v>-</v>
      </c>
    </row>
    <row r="177" spans="4:52" ht="26.1" customHeight="1" x14ac:dyDescent="0.2">
      <c r="D177" s="319"/>
      <c r="E177" s="320"/>
      <c r="F177" s="320"/>
      <c r="G177" s="320"/>
      <c r="H177" s="321"/>
      <c r="I177" s="286" t="s">
        <v>251</v>
      </c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8"/>
      <c r="Y177" s="307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9"/>
      <c r="AS177" s="166">
        <f>IF(Y177=BM$55,1,0)</f>
        <v>0</v>
      </c>
      <c r="AT177" s="167"/>
      <c r="AU177" s="165"/>
      <c r="AZ177" s="3" t="str">
        <f>IF(Y177=BM$55,"FIGYELEM! Fejtse ki A részt vevő diákok tevékenységének bemutatása c. mezőben!","-")</f>
        <v>-</v>
      </c>
    </row>
    <row r="178" spans="4:52" ht="27.95" customHeight="1" x14ac:dyDescent="0.2">
      <c r="D178" s="334" t="s">
        <v>80</v>
      </c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4"/>
      <c r="AL178" s="334"/>
      <c r="AM178" s="334"/>
      <c r="AN178" s="334"/>
      <c r="AO178" s="334"/>
      <c r="AP178" s="334"/>
      <c r="AQ178" s="334"/>
      <c r="AR178" s="334"/>
      <c r="AS178" s="163"/>
      <c r="AT178" s="163"/>
      <c r="AU178" s="163"/>
    </row>
    <row r="179" spans="4:52" ht="14.1" customHeight="1" x14ac:dyDescent="0.2">
      <c r="D179" s="296" t="s">
        <v>170</v>
      </c>
      <c r="E179" s="297"/>
      <c r="F179" s="297"/>
      <c r="G179" s="297"/>
      <c r="H179" s="298"/>
      <c r="I179" s="322" t="s">
        <v>331</v>
      </c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23"/>
      <c r="AD179" s="323"/>
      <c r="AE179" s="323"/>
      <c r="AF179" s="323"/>
      <c r="AG179" s="323"/>
      <c r="AH179" s="323"/>
      <c r="AI179" s="323"/>
      <c r="AJ179" s="323"/>
      <c r="AK179" s="323"/>
      <c r="AL179" s="323"/>
      <c r="AM179" s="323"/>
      <c r="AN179" s="323"/>
      <c r="AO179" s="323"/>
      <c r="AP179" s="323"/>
      <c r="AQ179" s="323"/>
      <c r="AR179" s="324"/>
      <c r="AS179" s="164"/>
      <c r="AT179" s="164"/>
      <c r="AU179" s="164"/>
    </row>
    <row r="180" spans="4:52" ht="14.1" customHeight="1" x14ac:dyDescent="0.2">
      <c r="D180" s="333"/>
      <c r="E180" s="333"/>
      <c r="F180" s="333"/>
      <c r="G180" s="333"/>
      <c r="H180" s="333"/>
      <c r="I180" s="307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  <c r="AP180" s="308"/>
      <c r="AQ180" s="308"/>
      <c r="AR180" s="309"/>
      <c r="AS180" s="165"/>
      <c r="AT180" s="165"/>
      <c r="AU180" s="165"/>
    </row>
    <row r="181" spans="4:52" ht="14.1" customHeight="1" x14ac:dyDescent="0.2">
      <c r="D181" s="333"/>
      <c r="E181" s="333"/>
      <c r="F181" s="333"/>
      <c r="G181" s="333"/>
      <c r="H181" s="333"/>
      <c r="I181" s="286" t="s">
        <v>332</v>
      </c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8"/>
      <c r="AS181" s="164"/>
      <c r="AT181" s="164"/>
      <c r="AU181" s="164"/>
    </row>
    <row r="182" spans="4:52" ht="14.1" customHeight="1" x14ac:dyDescent="0.2">
      <c r="D182" s="333"/>
      <c r="E182" s="333"/>
      <c r="F182" s="333"/>
      <c r="G182" s="333"/>
      <c r="H182" s="333"/>
      <c r="I182" s="307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9"/>
      <c r="AS182" s="165"/>
      <c r="AT182" s="165"/>
      <c r="AU182" s="165"/>
    </row>
    <row r="183" spans="4:52" ht="27.95" customHeight="1" x14ac:dyDescent="0.15">
      <c r="D183" s="295" t="s">
        <v>167</v>
      </c>
      <c r="E183" s="295"/>
      <c r="F183" s="295"/>
      <c r="G183" s="295"/>
      <c r="H183" s="295"/>
      <c r="I183" s="286" t="s">
        <v>404</v>
      </c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8"/>
      <c r="AS183" s="187"/>
      <c r="AT183" s="187"/>
      <c r="AU183" s="164"/>
    </row>
    <row r="184" spans="4:52" ht="14.1" customHeight="1" x14ac:dyDescent="0.15">
      <c r="D184" s="295"/>
      <c r="E184" s="295"/>
      <c r="F184" s="295"/>
      <c r="G184" s="295"/>
      <c r="H184" s="295"/>
      <c r="I184" s="325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  <c r="AE184" s="326"/>
      <c r="AF184" s="326"/>
      <c r="AG184" s="326"/>
      <c r="AH184" s="326"/>
      <c r="AI184" s="326"/>
      <c r="AJ184" s="326"/>
      <c r="AK184" s="326"/>
      <c r="AL184" s="326"/>
      <c r="AM184" s="326"/>
      <c r="AN184" s="326"/>
      <c r="AO184" s="326"/>
      <c r="AP184" s="326"/>
      <c r="AQ184" s="326"/>
      <c r="AR184" s="327"/>
      <c r="AS184" s="187"/>
      <c r="AT184" s="187"/>
      <c r="AU184" s="151"/>
    </row>
    <row r="185" spans="4:52" ht="14.1" customHeight="1" x14ac:dyDescent="0.15">
      <c r="D185" s="295"/>
      <c r="E185" s="295"/>
      <c r="F185" s="295"/>
      <c r="G185" s="295"/>
      <c r="H185" s="295"/>
      <c r="I185" s="328"/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/>
      <c r="AG185" s="329"/>
      <c r="AH185" s="329"/>
      <c r="AI185" s="329"/>
      <c r="AJ185" s="329"/>
      <c r="AK185" s="329"/>
      <c r="AL185" s="329"/>
      <c r="AM185" s="329"/>
      <c r="AN185" s="329"/>
      <c r="AO185" s="329"/>
      <c r="AP185" s="329"/>
      <c r="AQ185" s="329"/>
      <c r="AR185" s="330"/>
      <c r="AS185" s="187"/>
      <c r="AT185" s="187"/>
      <c r="AU185" s="151"/>
    </row>
    <row r="186" spans="4:52" ht="14.1" customHeight="1" x14ac:dyDescent="0.15">
      <c r="D186" s="295"/>
      <c r="E186" s="295"/>
      <c r="F186" s="295"/>
      <c r="G186" s="295"/>
      <c r="H186" s="295"/>
      <c r="I186" s="328"/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  <c r="AE186" s="329"/>
      <c r="AF186" s="329"/>
      <c r="AG186" s="329"/>
      <c r="AH186" s="329"/>
      <c r="AI186" s="329"/>
      <c r="AJ186" s="329"/>
      <c r="AK186" s="329"/>
      <c r="AL186" s="329"/>
      <c r="AM186" s="329"/>
      <c r="AN186" s="329"/>
      <c r="AO186" s="329"/>
      <c r="AP186" s="329"/>
      <c r="AQ186" s="329"/>
      <c r="AR186" s="330"/>
      <c r="AS186" s="187"/>
      <c r="AT186" s="187"/>
      <c r="AU186" s="151"/>
    </row>
    <row r="187" spans="4:52" ht="14.1" customHeight="1" x14ac:dyDescent="0.15">
      <c r="D187" s="295"/>
      <c r="E187" s="295"/>
      <c r="F187" s="295"/>
      <c r="G187" s="295"/>
      <c r="H187" s="295"/>
      <c r="I187" s="328"/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/>
      <c r="U187" s="329"/>
      <c r="V187" s="329"/>
      <c r="W187" s="329"/>
      <c r="X187" s="329"/>
      <c r="Y187" s="329"/>
      <c r="Z187" s="329"/>
      <c r="AA187" s="329"/>
      <c r="AB187" s="329"/>
      <c r="AC187" s="329"/>
      <c r="AD187" s="329"/>
      <c r="AE187" s="329"/>
      <c r="AF187" s="329"/>
      <c r="AG187" s="329"/>
      <c r="AH187" s="329"/>
      <c r="AI187" s="329"/>
      <c r="AJ187" s="329"/>
      <c r="AK187" s="329"/>
      <c r="AL187" s="329"/>
      <c r="AM187" s="329"/>
      <c r="AN187" s="329"/>
      <c r="AO187" s="329"/>
      <c r="AP187" s="329"/>
      <c r="AQ187" s="329"/>
      <c r="AR187" s="330"/>
      <c r="AS187" s="187"/>
      <c r="AT187" s="187"/>
      <c r="AU187" s="151"/>
    </row>
    <row r="188" spans="4:52" ht="14.1" customHeight="1" x14ac:dyDescent="0.15">
      <c r="D188" s="295"/>
      <c r="E188" s="295"/>
      <c r="F188" s="295"/>
      <c r="G188" s="295"/>
      <c r="H188" s="295"/>
      <c r="I188" s="328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30"/>
      <c r="AS188" s="187"/>
      <c r="AT188" s="187"/>
      <c r="AU188" s="151"/>
    </row>
    <row r="189" spans="4:52" ht="14.1" customHeight="1" x14ac:dyDescent="0.15">
      <c r="D189" s="295"/>
      <c r="E189" s="295"/>
      <c r="F189" s="295"/>
      <c r="G189" s="295"/>
      <c r="H189" s="295"/>
      <c r="I189" s="328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30"/>
      <c r="AS189" s="187"/>
      <c r="AT189" s="187"/>
      <c r="AU189" s="151"/>
    </row>
    <row r="190" spans="4:52" ht="14.1" customHeight="1" x14ac:dyDescent="0.15">
      <c r="D190" s="295"/>
      <c r="E190" s="295"/>
      <c r="F190" s="295"/>
      <c r="G190" s="295"/>
      <c r="H190" s="295"/>
      <c r="I190" s="328"/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30"/>
      <c r="AS190" s="187"/>
      <c r="AT190" s="187"/>
      <c r="AU190" s="151"/>
    </row>
    <row r="191" spans="4:52" ht="14.1" customHeight="1" x14ac:dyDescent="0.15">
      <c r="D191" s="295"/>
      <c r="E191" s="295"/>
      <c r="F191" s="295"/>
      <c r="G191" s="295"/>
      <c r="H191" s="295"/>
      <c r="I191" s="331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  <c r="AA191" s="310"/>
      <c r="AB191" s="310"/>
      <c r="AC191" s="310"/>
      <c r="AD191" s="310"/>
      <c r="AE191" s="310"/>
      <c r="AF191" s="310"/>
      <c r="AG191" s="310"/>
      <c r="AH191" s="310"/>
      <c r="AI191" s="310"/>
      <c r="AJ191" s="310"/>
      <c r="AK191" s="310"/>
      <c r="AL191" s="310"/>
      <c r="AM191" s="310"/>
      <c r="AN191" s="310"/>
      <c r="AO191" s="310"/>
      <c r="AP191" s="310"/>
      <c r="AQ191" s="310"/>
      <c r="AR191" s="332"/>
      <c r="AS191" s="187" t="s">
        <v>327</v>
      </c>
      <c r="AT191" s="187" t="s">
        <v>323</v>
      </c>
      <c r="AU191" s="151"/>
      <c r="AV191" s="1">
        <f>LEN(I184)</f>
        <v>0</v>
      </c>
      <c r="AW191" s="1" t="s">
        <v>158</v>
      </c>
      <c r="AX191" s="2">
        <v>700</v>
      </c>
      <c r="AY191" s="1" t="s">
        <v>156</v>
      </c>
      <c r="AZ191" s="3" t="str">
        <f>IF(AV191&gt;AX191,"FIGYELEM! Tartsa be a megjelölt karakterszámot!","-")</f>
        <v>-</v>
      </c>
    </row>
    <row r="192" spans="4:52" ht="26.1" customHeight="1" x14ac:dyDescent="0.2">
      <c r="D192" s="295"/>
      <c r="E192" s="295"/>
      <c r="F192" s="295"/>
      <c r="G192" s="295"/>
      <c r="H192" s="295"/>
      <c r="I192" s="286" t="s">
        <v>398</v>
      </c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9"/>
      <c r="AS192" s="166">
        <f>IF(Y192=BN$54,1,0)</f>
        <v>0</v>
      </c>
      <c r="AT192" s="167"/>
      <c r="AU192" s="165"/>
      <c r="AZ192" s="3" t="str">
        <f>IF(Y192=BN$54,"FIGYELEM! Fejtse ki A részt vevő diákok tevékenységének bemutatása c. mezőben!","-")</f>
        <v>-</v>
      </c>
    </row>
    <row r="193" spans="4:52" ht="26.1" customHeight="1" x14ac:dyDescent="0.2">
      <c r="D193" s="295"/>
      <c r="E193" s="295"/>
      <c r="F193" s="295"/>
      <c r="G193" s="295"/>
      <c r="H193" s="295"/>
      <c r="I193" s="286" t="s">
        <v>251</v>
      </c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8"/>
      <c r="Y193" s="307"/>
      <c r="Z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  <c r="AP193" s="308"/>
      <c r="AQ193" s="308"/>
      <c r="AR193" s="309"/>
      <c r="AS193" s="166">
        <f>IF(Y193=BM$55,1,0)</f>
        <v>0</v>
      </c>
      <c r="AT193" s="167"/>
      <c r="AU193" s="165"/>
      <c r="AZ193" s="3" t="str">
        <f>IF(Y193=BM$55,"FIGYELEM! Fejtse ki A részt vevő diákok tevékenységének bemutatása c. mezőben!","-")</f>
        <v>-</v>
      </c>
    </row>
    <row r="194" spans="4:52" ht="14.1" customHeight="1" x14ac:dyDescent="0.2">
      <c r="D194" s="313" t="s">
        <v>168</v>
      </c>
      <c r="E194" s="314"/>
      <c r="F194" s="314"/>
      <c r="G194" s="314"/>
      <c r="H194" s="315"/>
      <c r="I194" s="322" t="s">
        <v>331</v>
      </c>
      <c r="J194" s="323"/>
      <c r="K194" s="323"/>
      <c r="L194" s="323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4"/>
      <c r="AS194" s="164"/>
      <c r="AT194" s="164"/>
      <c r="AU194" s="164"/>
    </row>
    <row r="195" spans="4:52" ht="14.1" customHeight="1" x14ac:dyDescent="0.2">
      <c r="D195" s="316"/>
      <c r="E195" s="317"/>
      <c r="F195" s="317"/>
      <c r="G195" s="317"/>
      <c r="H195" s="318"/>
      <c r="I195" s="307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  <c r="AP195" s="308"/>
      <c r="AQ195" s="308"/>
      <c r="AR195" s="309"/>
      <c r="AS195" s="165"/>
      <c r="AT195" s="165"/>
      <c r="AU195" s="165"/>
    </row>
    <row r="196" spans="4:52" ht="14.1" customHeight="1" x14ac:dyDescent="0.2">
      <c r="D196" s="316"/>
      <c r="E196" s="317"/>
      <c r="F196" s="317"/>
      <c r="G196" s="317"/>
      <c r="H196" s="318"/>
      <c r="I196" s="286" t="s">
        <v>332</v>
      </c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8"/>
      <c r="AS196" s="164"/>
      <c r="AT196" s="164"/>
      <c r="AU196" s="164"/>
    </row>
    <row r="197" spans="4:52" ht="14.1" customHeight="1" x14ac:dyDescent="0.2">
      <c r="D197" s="316"/>
      <c r="E197" s="317"/>
      <c r="F197" s="317"/>
      <c r="G197" s="317"/>
      <c r="H197" s="318"/>
      <c r="I197" s="307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  <c r="AP197" s="308"/>
      <c r="AQ197" s="308"/>
      <c r="AR197" s="309"/>
      <c r="AS197" s="165"/>
      <c r="AT197" s="165"/>
      <c r="AU197" s="165"/>
    </row>
    <row r="198" spans="4:52" ht="27.95" customHeight="1" x14ac:dyDescent="0.15">
      <c r="D198" s="316"/>
      <c r="E198" s="317"/>
      <c r="F198" s="317"/>
      <c r="G198" s="317"/>
      <c r="H198" s="318"/>
      <c r="I198" s="286" t="s">
        <v>404</v>
      </c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8"/>
      <c r="AS198" s="187"/>
      <c r="AT198" s="187"/>
      <c r="AU198" s="164"/>
    </row>
    <row r="199" spans="4:52" ht="14.1" customHeight="1" x14ac:dyDescent="0.15">
      <c r="D199" s="316"/>
      <c r="E199" s="317"/>
      <c r="F199" s="317"/>
      <c r="G199" s="317"/>
      <c r="H199" s="318"/>
      <c r="I199" s="325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6"/>
      <c r="AD199" s="326"/>
      <c r="AE199" s="326"/>
      <c r="AF199" s="326"/>
      <c r="AG199" s="326"/>
      <c r="AH199" s="326"/>
      <c r="AI199" s="326"/>
      <c r="AJ199" s="326"/>
      <c r="AK199" s="326"/>
      <c r="AL199" s="326"/>
      <c r="AM199" s="326"/>
      <c r="AN199" s="326"/>
      <c r="AO199" s="326"/>
      <c r="AP199" s="326"/>
      <c r="AQ199" s="326"/>
      <c r="AR199" s="327"/>
      <c r="AS199" s="187"/>
      <c r="AT199" s="187"/>
      <c r="AU199" s="151"/>
    </row>
    <row r="200" spans="4:52" ht="14.1" customHeight="1" x14ac:dyDescent="0.15">
      <c r="D200" s="316"/>
      <c r="E200" s="317"/>
      <c r="F200" s="317"/>
      <c r="G200" s="317"/>
      <c r="H200" s="318"/>
      <c r="I200" s="328"/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329"/>
      <c r="AJ200" s="329"/>
      <c r="AK200" s="329"/>
      <c r="AL200" s="329"/>
      <c r="AM200" s="329"/>
      <c r="AN200" s="329"/>
      <c r="AO200" s="329"/>
      <c r="AP200" s="329"/>
      <c r="AQ200" s="329"/>
      <c r="AR200" s="330"/>
      <c r="AS200" s="187"/>
      <c r="AT200" s="187"/>
      <c r="AU200" s="151"/>
    </row>
    <row r="201" spans="4:52" ht="14.1" customHeight="1" x14ac:dyDescent="0.15">
      <c r="D201" s="316"/>
      <c r="E201" s="317"/>
      <c r="F201" s="317"/>
      <c r="G201" s="317"/>
      <c r="H201" s="318"/>
      <c r="I201" s="328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9"/>
      <c r="AO201" s="329"/>
      <c r="AP201" s="329"/>
      <c r="AQ201" s="329"/>
      <c r="AR201" s="330"/>
      <c r="AS201" s="187"/>
      <c r="AT201" s="187"/>
      <c r="AU201" s="151"/>
    </row>
    <row r="202" spans="4:52" ht="14.1" customHeight="1" x14ac:dyDescent="0.15">
      <c r="D202" s="316"/>
      <c r="E202" s="317"/>
      <c r="F202" s="317"/>
      <c r="G202" s="317"/>
      <c r="H202" s="318"/>
      <c r="I202" s="328"/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  <c r="AE202" s="329"/>
      <c r="AF202" s="329"/>
      <c r="AG202" s="329"/>
      <c r="AH202" s="329"/>
      <c r="AI202" s="329"/>
      <c r="AJ202" s="329"/>
      <c r="AK202" s="329"/>
      <c r="AL202" s="329"/>
      <c r="AM202" s="329"/>
      <c r="AN202" s="329"/>
      <c r="AO202" s="329"/>
      <c r="AP202" s="329"/>
      <c r="AQ202" s="329"/>
      <c r="AR202" s="330"/>
      <c r="AS202" s="187"/>
      <c r="AT202" s="187"/>
      <c r="AU202" s="151"/>
    </row>
    <row r="203" spans="4:52" ht="14.1" customHeight="1" x14ac:dyDescent="0.15">
      <c r="D203" s="316"/>
      <c r="E203" s="317"/>
      <c r="F203" s="317"/>
      <c r="G203" s="317"/>
      <c r="H203" s="318"/>
      <c r="I203" s="328"/>
      <c r="J203" s="329"/>
      <c r="K203" s="329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30"/>
      <c r="AS203" s="187"/>
      <c r="AT203" s="187"/>
      <c r="AU203" s="151"/>
    </row>
    <row r="204" spans="4:52" ht="14.1" customHeight="1" x14ac:dyDescent="0.15">
      <c r="D204" s="316"/>
      <c r="E204" s="317"/>
      <c r="F204" s="317"/>
      <c r="G204" s="317"/>
      <c r="H204" s="318"/>
      <c r="I204" s="328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30"/>
      <c r="AS204" s="187"/>
      <c r="AT204" s="187"/>
      <c r="AU204" s="151"/>
    </row>
    <row r="205" spans="4:52" ht="14.1" customHeight="1" x14ac:dyDescent="0.15">
      <c r="D205" s="316"/>
      <c r="E205" s="317"/>
      <c r="F205" s="317"/>
      <c r="G205" s="317"/>
      <c r="H205" s="318"/>
      <c r="I205" s="328"/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29"/>
      <c r="AJ205" s="329"/>
      <c r="AK205" s="329"/>
      <c r="AL205" s="329"/>
      <c r="AM205" s="329"/>
      <c r="AN205" s="329"/>
      <c r="AO205" s="329"/>
      <c r="AP205" s="329"/>
      <c r="AQ205" s="329"/>
      <c r="AR205" s="330"/>
      <c r="AS205" s="187"/>
      <c r="AT205" s="187"/>
      <c r="AU205" s="151"/>
    </row>
    <row r="206" spans="4:52" ht="14.1" customHeight="1" x14ac:dyDescent="0.15">
      <c r="D206" s="316"/>
      <c r="E206" s="317"/>
      <c r="F206" s="317"/>
      <c r="G206" s="317"/>
      <c r="H206" s="318"/>
      <c r="I206" s="331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  <c r="AA206" s="310"/>
      <c r="AB206" s="310"/>
      <c r="AC206" s="310"/>
      <c r="AD206" s="310"/>
      <c r="AE206" s="310"/>
      <c r="AF206" s="310"/>
      <c r="AG206" s="310"/>
      <c r="AH206" s="310"/>
      <c r="AI206" s="310"/>
      <c r="AJ206" s="310"/>
      <c r="AK206" s="310"/>
      <c r="AL206" s="310"/>
      <c r="AM206" s="310"/>
      <c r="AN206" s="310"/>
      <c r="AO206" s="310"/>
      <c r="AP206" s="310"/>
      <c r="AQ206" s="310"/>
      <c r="AR206" s="332"/>
      <c r="AS206" s="187" t="s">
        <v>327</v>
      </c>
      <c r="AT206" s="187" t="s">
        <v>323</v>
      </c>
      <c r="AU206" s="151"/>
      <c r="AV206" s="1">
        <f>LEN(I199)</f>
        <v>0</v>
      </c>
      <c r="AW206" s="1" t="s">
        <v>158</v>
      </c>
      <c r="AX206" s="2">
        <v>700</v>
      </c>
      <c r="AY206" s="1" t="s">
        <v>156</v>
      </c>
      <c r="AZ206" s="3" t="str">
        <f>IF(AV206&gt;AX206,"FIGYELEM! Tartsa be a megjelölt karakterszámot!","-")</f>
        <v>-</v>
      </c>
    </row>
    <row r="207" spans="4:52" ht="26.1" customHeight="1" x14ac:dyDescent="0.2">
      <c r="D207" s="316"/>
      <c r="E207" s="317"/>
      <c r="F207" s="317"/>
      <c r="G207" s="317"/>
      <c r="H207" s="318"/>
      <c r="I207" s="286" t="s">
        <v>398</v>
      </c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  <c r="AP207" s="308"/>
      <c r="AQ207" s="308"/>
      <c r="AR207" s="309"/>
      <c r="AS207" s="166">
        <f>IF(Y207=BN$54,1,0)</f>
        <v>0</v>
      </c>
      <c r="AT207" s="167"/>
      <c r="AU207" s="165"/>
      <c r="AZ207" s="3" t="str">
        <f>IF(Y207=BN$54,"FIGYELEM! Fejtse ki A részt vevő diákok tevékenységének bemutatása c. mezőben!","-")</f>
        <v>-</v>
      </c>
    </row>
    <row r="208" spans="4:52" ht="26.1" customHeight="1" x14ac:dyDescent="0.2">
      <c r="D208" s="316"/>
      <c r="E208" s="317"/>
      <c r="F208" s="317"/>
      <c r="G208" s="317"/>
      <c r="H208" s="318"/>
      <c r="I208" s="286" t="s">
        <v>251</v>
      </c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8"/>
      <c r="Y208" s="307"/>
      <c r="Z208" s="308"/>
      <c r="AA208" s="308"/>
      <c r="AB208" s="308"/>
      <c r="AC208" s="308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8"/>
      <c r="AN208" s="308"/>
      <c r="AO208" s="308"/>
      <c r="AP208" s="308"/>
      <c r="AQ208" s="308"/>
      <c r="AR208" s="309"/>
      <c r="AS208" s="166">
        <f>IF(Y208=BM$55,1,0)</f>
        <v>0</v>
      </c>
      <c r="AT208" s="167"/>
      <c r="AU208" s="165"/>
      <c r="AZ208" s="3" t="str">
        <f>IF(Y208=BM$55,"FIGYELEM! Fejtse ki A részt vevő diákok tevékenységének bemutatása c. mezőben!","-")</f>
        <v>-</v>
      </c>
    </row>
    <row r="209" spans="4:52" ht="14.1" customHeight="1" x14ac:dyDescent="0.2">
      <c r="D209" s="313" t="s">
        <v>169</v>
      </c>
      <c r="E209" s="314"/>
      <c r="F209" s="314"/>
      <c r="G209" s="314"/>
      <c r="H209" s="315"/>
      <c r="I209" s="322" t="s">
        <v>331</v>
      </c>
      <c r="J209" s="323"/>
      <c r="K209" s="323"/>
      <c r="L209" s="323"/>
      <c r="M209" s="323"/>
      <c r="N209" s="323"/>
      <c r="O209" s="323"/>
      <c r="P209" s="323"/>
      <c r="Q209" s="323"/>
      <c r="R209" s="323"/>
      <c r="S209" s="323"/>
      <c r="T209" s="323"/>
      <c r="U209" s="323"/>
      <c r="V209" s="323"/>
      <c r="W209" s="323"/>
      <c r="X209" s="323"/>
      <c r="Y209" s="323"/>
      <c r="Z209" s="323"/>
      <c r="AA209" s="323"/>
      <c r="AB209" s="323"/>
      <c r="AC209" s="323"/>
      <c r="AD209" s="323"/>
      <c r="AE209" s="323"/>
      <c r="AF209" s="323"/>
      <c r="AG209" s="323"/>
      <c r="AH209" s="323"/>
      <c r="AI209" s="323"/>
      <c r="AJ209" s="323"/>
      <c r="AK209" s="323"/>
      <c r="AL209" s="323"/>
      <c r="AM209" s="323"/>
      <c r="AN209" s="323"/>
      <c r="AO209" s="323"/>
      <c r="AP209" s="323"/>
      <c r="AQ209" s="323"/>
      <c r="AR209" s="324"/>
      <c r="AS209" s="164"/>
      <c r="AT209" s="164"/>
      <c r="AU209" s="164"/>
    </row>
    <row r="210" spans="4:52" ht="14.1" customHeight="1" x14ac:dyDescent="0.2">
      <c r="D210" s="316"/>
      <c r="E210" s="317"/>
      <c r="F210" s="317"/>
      <c r="G210" s="317"/>
      <c r="H210" s="318"/>
      <c r="I210" s="307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  <c r="AB210" s="308"/>
      <c r="AC210" s="308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8"/>
      <c r="AN210" s="308"/>
      <c r="AO210" s="308"/>
      <c r="AP210" s="308"/>
      <c r="AQ210" s="308"/>
      <c r="AR210" s="309"/>
      <c r="AS210" s="165"/>
      <c r="AT210" s="165"/>
      <c r="AU210" s="165"/>
    </row>
    <row r="211" spans="4:52" ht="14.1" customHeight="1" x14ac:dyDescent="0.2">
      <c r="D211" s="316"/>
      <c r="E211" s="317"/>
      <c r="F211" s="317"/>
      <c r="G211" s="317"/>
      <c r="H211" s="318"/>
      <c r="I211" s="286" t="s">
        <v>332</v>
      </c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8"/>
      <c r="AS211" s="164"/>
      <c r="AT211" s="164"/>
      <c r="AU211" s="164"/>
    </row>
    <row r="212" spans="4:52" ht="14.1" customHeight="1" x14ac:dyDescent="0.2">
      <c r="D212" s="316"/>
      <c r="E212" s="317"/>
      <c r="F212" s="317"/>
      <c r="G212" s="317"/>
      <c r="H212" s="318"/>
      <c r="I212" s="307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  <c r="AB212" s="308"/>
      <c r="AC212" s="308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8"/>
      <c r="AN212" s="308"/>
      <c r="AO212" s="308"/>
      <c r="AP212" s="308"/>
      <c r="AQ212" s="308"/>
      <c r="AR212" s="309"/>
      <c r="AS212" s="165"/>
      <c r="AT212" s="165"/>
      <c r="AU212" s="165"/>
    </row>
    <row r="213" spans="4:52" ht="27.95" customHeight="1" x14ac:dyDescent="0.15">
      <c r="D213" s="316"/>
      <c r="E213" s="317"/>
      <c r="F213" s="317"/>
      <c r="G213" s="317"/>
      <c r="H213" s="318"/>
      <c r="I213" s="286" t="s">
        <v>404</v>
      </c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8"/>
      <c r="AS213" s="187"/>
      <c r="AT213" s="187"/>
      <c r="AU213" s="164"/>
    </row>
    <row r="214" spans="4:52" ht="14.1" customHeight="1" x14ac:dyDescent="0.15">
      <c r="D214" s="316"/>
      <c r="E214" s="317"/>
      <c r="F214" s="317"/>
      <c r="G214" s="317"/>
      <c r="H214" s="318"/>
      <c r="I214" s="325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  <c r="AD214" s="326"/>
      <c r="AE214" s="326"/>
      <c r="AF214" s="326"/>
      <c r="AG214" s="326"/>
      <c r="AH214" s="326"/>
      <c r="AI214" s="326"/>
      <c r="AJ214" s="326"/>
      <c r="AK214" s="326"/>
      <c r="AL214" s="326"/>
      <c r="AM214" s="326"/>
      <c r="AN214" s="326"/>
      <c r="AO214" s="326"/>
      <c r="AP214" s="326"/>
      <c r="AQ214" s="326"/>
      <c r="AR214" s="327"/>
      <c r="AS214" s="187"/>
      <c r="AT214" s="187"/>
      <c r="AU214" s="151"/>
    </row>
    <row r="215" spans="4:52" ht="14.1" customHeight="1" x14ac:dyDescent="0.15">
      <c r="D215" s="316"/>
      <c r="E215" s="317"/>
      <c r="F215" s="317"/>
      <c r="G215" s="317"/>
      <c r="H215" s="318"/>
      <c r="I215" s="328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29"/>
      <c r="AC215" s="329"/>
      <c r="AD215" s="329"/>
      <c r="AE215" s="329"/>
      <c r="AF215" s="329"/>
      <c r="AG215" s="329"/>
      <c r="AH215" s="329"/>
      <c r="AI215" s="329"/>
      <c r="AJ215" s="329"/>
      <c r="AK215" s="329"/>
      <c r="AL215" s="329"/>
      <c r="AM215" s="329"/>
      <c r="AN215" s="329"/>
      <c r="AO215" s="329"/>
      <c r="AP215" s="329"/>
      <c r="AQ215" s="329"/>
      <c r="AR215" s="330"/>
      <c r="AS215" s="187"/>
      <c r="AT215" s="187"/>
      <c r="AU215" s="151"/>
    </row>
    <row r="216" spans="4:52" ht="14.1" customHeight="1" x14ac:dyDescent="0.15">
      <c r="D216" s="316"/>
      <c r="E216" s="317"/>
      <c r="F216" s="317"/>
      <c r="G216" s="317"/>
      <c r="H216" s="318"/>
      <c r="I216" s="328"/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29"/>
      <c r="W216" s="329"/>
      <c r="X216" s="329"/>
      <c r="Y216" s="329"/>
      <c r="Z216" s="329"/>
      <c r="AA216" s="329"/>
      <c r="AB216" s="329"/>
      <c r="AC216" s="329"/>
      <c r="AD216" s="329"/>
      <c r="AE216" s="329"/>
      <c r="AF216" s="329"/>
      <c r="AG216" s="329"/>
      <c r="AH216" s="329"/>
      <c r="AI216" s="329"/>
      <c r="AJ216" s="329"/>
      <c r="AK216" s="329"/>
      <c r="AL216" s="329"/>
      <c r="AM216" s="329"/>
      <c r="AN216" s="329"/>
      <c r="AO216" s="329"/>
      <c r="AP216" s="329"/>
      <c r="AQ216" s="329"/>
      <c r="AR216" s="330"/>
      <c r="AS216" s="187"/>
      <c r="AT216" s="187"/>
      <c r="AU216" s="151"/>
    </row>
    <row r="217" spans="4:52" ht="14.1" customHeight="1" x14ac:dyDescent="0.15">
      <c r="D217" s="316"/>
      <c r="E217" s="317"/>
      <c r="F217" s="317"/>
      <c r="G217" s="317"/>
      <c r="H217" s="318"/>
      <c r="I217" s="328"/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  <c r="AA217" s="329"/>
      <c r="AB217" s="329"/>
      <c r="AC217" s="329"/>
      <c r="AD217" s="329"/>
      <c r="AE217" s="329"/>
      <c r="AF217" s="329"/>
      <c r="AG217" s="329"/>
      <c r="AH217" s="329"/>
      <c r="AI217" s="329"/>
      <c r="AJ217" s="329"/>
      <c r="AK217" s="329"/>
      <c r="AL217" s="329"/>
      <c r="AM217" s="329"/>
      <c r="AN217" s="329"/>
      <c r="AO217" s="329"/>
      <c r="AP217" s="329"/>
      <c r="AQ217" s="329"/>
      <c r="AR217" s="330"/>
      <c r="AS217" s="187"/>
      <c r="AT217" s="187"/>
      <c r="AU217" s="151"/>
    </row>
    <row r="218" spans="4:52" ht="14.1" customHeight="1" x14ac:dyDescent="0.15">
      <c r="D218" s="316"/>
      <c r="E218" s="317"/>
      <c r="F218" s="317"/>
      <c r="G218" s="317"/>
      <c r="H218" s="318"/>
      <c r="I218" s="328"/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  <c r="AA218" s="329"/>
      <c r="AB218" s="329"/>
      <c r="AC218" s="329"/>
      <c r="AD218" s="329"/>
      <c r="AE218" s="329"/>
      <c r="AF218" s="329"/>
      <c r="AG218" s="329"/>
      <c r="AH218" s="329"/>
      <c r="AI218" s="329"/>
      <c r="AJ218" s="329"/>
      <c r="AK218" s="329"/>
      <c r="AL218" s="329"/>
      <c r="AM218" s="329"/>
      <c r="AN218" s="329"/>
      <c r="AO218" s="329"/>
      <c r="AP218" s="329"/>
      <c r="AQ218" s="329"/>
      <c r="AR218" s="330"/>
      <c r="AS218" s="187"/>
      <c r="AT218" s="187"/>
      <c r="AU218" s="151"/>
    </row>
    <row r="219" spans="4:52" ht="14.1" customHeight="1" x14ac:dyDescent="0.15">
      <c r="D219" s="316"/>
      <c r="E219" s="317"/>
      <c r="F219" s="317"/>
      <c r="G219" s="317"/>
      <c r="H219" s="318"/>
      <c r="I219" s="328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  <c r="AE219" s="329"/>
      <c r="AF219" s="329"/>
      <c r="AG219" s="329"/>
      <c r="AH219" s="329"/>
      <c r="AI219" s="329"/>
      <c r="AJ219" s="329"/>
      <c r="AK219" s="329"/>
      <c r="AL219" s="329"/>
      <c r="AM219" s="329"/>
      <c r="AN219" s="329"/>
      <c r="AO219" s="329"/>
      <c r="AP219" s="329"/>
      <c r="AQ219" s="329"/>
      <c r="AR219" s="330"/>
      <c r="AS219" s="187"/>
      <c r="AT219" s="187"/>
      <c r="AU219" s="151"/>
    </row>
    <row r="220" spans="4:52" ht="14.1" customHeight="1" x14ac:dyDescent="0.15">
      <c r="D220" s="316"/>
      <c r="E220" s="317"/>
      <c r="F220" s="317"/>
      <c r="G220" s="317"/>
      <c r="H220" s="318"/>
      <c r="I220" s="328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30"/>
      <c r="AS220" s="187"/>
      <c r="AT220" s="187"/>
      <c r="AU220" s="151"/>
    </row>
    <row r="221" spans="4:52" ht="14.1" customHeight="1" x14ac:dyDescent="0.15">
      <c r="D221" s="316"/>
      <c r="E221" s="317"/>
      <c r="F221" s="317"/>
      <c r="G221" s="317"/>
      <c r="H221" s="318"/>
      <c r="I221" s="331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310"/>
      <c r="AH221" s="310"/>
      <c r="AI221" s="310"/>
      <c r="AJ221" s="310"/>
      <c r="AK221" s="310"/>
      <c r="AL221" s="310"/>
      <c r="AM221" s="310"/>
      <c r="AN221" s="310"/>
      <c r="AO221" s="310"/>
      <c r="AP221" s="310"/>
      <c r="AQ221" s="310"/>
      <c r="AR221" s="332"/>
      <c r="AS221" s="187" t="s">
        <v>327</v>
      </c>
      <c r="AT221" s="187" t="s">
        <v>323</v>
      </c>
      <c r="AU221" s="151"/>
      <c r="AV221" s="1">
        <f>LEN(I214)</f>
        <v>0</v>
      </c>
      <c r="AW221" s="1" t="s">
        <v>158</v>
      </c>
      <c r="AX221" s="2">
        <v>700</v>
      </c>
      <c r="AY221" s="1" t="s">
        <v>156</v>
      </c>
      <c r="AZ221" s="3" t="str">
        <f>IF(AV221&gt;AX221,"FIGYELEM! Tartsa be a megjelölt karakterszámot!","-")</f>
        <v>-</v>
      </c>
    </row>
    <row r="222" spans="4:52" ht="26.1" customHeight="1" x14ac:dyDescent="0.2">
      <c r="D222" s="316"/>
      <c r="E222" s="317"/>
      <c r="F222" s="317"/>
      <c r="G222" s="317"/>
      <c r="H222" s="318"/>
      <c r="I222" s="286" t="s">
        <v>398</v>
      </c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8"/>
      <c r="AN222" s="308"/>
      <c r="AO222" s="308"/>
      <c r="AP222" s="308"/>
      <c r="AQ222" s="308"/>
      <c r="AR222" s="309"/>
      <c r="AS222" s="166">
        <f>IF(Y222=BN$54,1,0)</f>
        <v>0</v>
      </c>
      <c r="AT222" s="167"/>
      <c r="AU222" s="165"/>
      <c r="AZ222" s="3" t="str">
        <f>IF(Y222=BN$54,"FIGYELEM! Fejtse ki A részt vevő diákok tevékenységének bemutatása c. mezőben!","-")</f>
        <v>-</v>
      </c>
    </row>
    <row r="223" spans="4:52" ht="26.1" customHeight="1" x14ac:dyDescent="0.2">
      <c r="D223" s="319"/>
      <c r="E223" s="320"/>
      <c r="F223" s="320"/>
      <c r="G223" s="320"/>
      <c r="H223" s="321"/>
      <c r="I223" s="286" t="s">
        <v>251</v>
      </c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8"/>
      <c r="Y223" s="307"/>
      <c r="Z223" s="308"/>
      <c r="AA223" s="308"/>
      <c r="AB223" s="308"/>
      <c r="AC223" s="308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  <c r="AP223" s="308"/>
      <c r="AQ223" s="308"/>
      <c r="AR223" s="309"/>
      <c r="AS223" s="166">
        <f>IF(Y223=BM$55,1,0)</f>
        <v>0</v>
      </c>
      <c r="AT223" s="167"/>
      <c r="AU223" s="165"/>
      <c r="AZ223" s="3" t="str">
        <f>IF(Y223=BM$55,"FIGYELEM! Fejtse ki A részt vevő diákok tevékenységének bemutatása c. mezőben!","-")</f>
        <v>-</v>
      </c>
    </row>
    <row r="224" spans="4:52" ht="27.95" customHeight="1" x14ac:dyDescent="0.2">
      <c r="D224" s="334" t="s">
        <v>81</v>
      </c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34"/>
      <c r="X224" s="334"/>
      <c r="Y224" s="334"/>
      <c r="Z224" s="334"/>
      <c r="AA224" s="334"/>
      <c r="AB224" s="334"/>
      <c r="AC224" s="334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334"/>
      <c r="AN224" s="334"/>
      <c r="AO224" s="334"/>
      <c r="AP224" s="334"/>
      <c r="AQ224" s="334"/>
      <c r="AR224" s="334"/>
      <c r="AS224" s="163"/>
      <c r="AT224" s="163"/>
      <c r="AU224" s="163"/>
    </row>
    <row r="225" spans="4:52" ht="14.1" customHeight="1" x14ac:dyDescent="0.2">
      <c r="D225" s="296" t="s">
        <v>170</v>
      </c>
      <c r="E225" s="297"/>
      <c r="F225" s="297"/>
      <c r="G225" s="297"/>
      <c r="H225" s="298"/>
      <c r="I225" s="322" t="s">
        <v>331</v>
      </c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4"/>
      <c r="AS225" s="164"/>
      <c r="AT225" s="164"/>
      <c r="AU225" s="164"/>
    </row>
    <row r="226" spans="4:52" ht="14.1" customHeight="1" x14ac:dyDescent="0.2">
      <c r="D226" s="333"/>
      <c r="E226" s="333"/>
      <c r="F226" s="333"/>
      <c r="G226" s="333"/>
      <c r="H226" s="333"/>
      <c r="I226" s="307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8"/>
      <c r="AN226" s="308"/>
      <c r="AO226" s="308"/>
      <c r="AP226" s="308"/>
      <c r="AQ226" s="308"/>
      <c r="AR226" s="309"/>
      <c r="AS226" s="165"/>
      <c r="AT226" s="165"/>
      <c r="AU226" s="165"/>
    </row>
    <row r="227" spans="4:52" ht="14.1" customHeight="1" x14ac:dyDescent="0.2">
      <c r="D227" s="333"/>
      <c r="E227" s="333"/>
      <c r="F227" s="333"/>
      <c r="G227" s="333"/>
      <c r="H227" s="333"/>
      <c r="I227" s="286" t="s">
        <v>332</v>
      </c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8"/>
      <c r="AS227" s="164"/>
      <c r="AT227" s="164"/>
      <c r="AU227" s="164"/>
    </row>
    <row r="228" spans="4:52" ht="14.1" customHeight="1" x14ac:dyDescent="0.2">
      <c r="D228" s="333"/>
      <c r="E228" s="333"/>
      <c r="F228" s="333"/>
      <c r="G228" s="333"/>
      <c r="H228" s="333"/>
      <c r="I228" s="307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  <c r="AA228" s="308"/>
      <c r="AB228" s="308"/>
      <c r="AC228" s="308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8"/>
      <c r="AN228" s="308"/>
      <c r="AO228" s="308"/>
      <c r="AP228" s="308"/>
      <c r="AQ228" s="308"/>
      <c r="AR228" s="309"/>
      <c r="AS228" s="165"/>
      <c r="AT228" s="165"/>
      <c r="AU228" s="165"/>
    </row>
    <row r="229" spans="4:52" ht="27.95" customHeight="1" x14ac:dyDescent="0.15">
      <c r="D229" s="295" t="s">
        <v>167</v>
      </c>
      <c r="E229" s="295"/>
      <c r="F229" s="295"/>
      <c r="G229" s="295"/>
      <c r="H229" s="295"/>
      <c r="I229" s="286" t="s">
        <v>404</v>
      </c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8"/>
      <c r="AS229" s="187"/>
      <c r="AT229" s="187"/>
      <c r="AU229" s="164"/>
    </row>
    <row r="230" spans="4:52" ht="14.1" customHeight="1" x14ac:dyDescent="0.15">
      <c r="D230" s="295"/>
      <c r="E230" s="295"/>
      <c r="F230" s="295"/>
      <c r="G230" s="295"/>
      <c r="H230" s="295"/>
      <c r="I230" s="325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  <c r="AA230" s="326"/>
      <c r="AB230" s="326"/>
      <c r="AC230" s="326"/>
      <c r="AD230" s="326"/>
      <c r="AE230" s="326"/>
      <c r="AF230" s="326"/>
      <c r="AG230" s="326"/>
      <c r="AH230" s="326"/>
      <c r="AI230" s="326"/>
      <c r="AJ230" s="326"/>
      <c r="AK230" s="326"/>
      <c r="AL230" s="326"/>
      <c r="AM230" s="326"/>
      <c r="AN230" s="326"/>
      <c r="AO230" s="326"/>
      <c r="AP230" s="326"/>
      <c r="AQ230" s="326"/>
      <c r="AR230" s="327"/>
      <c r="AS230" s="187"/>
      <c r="AT230" s="187"/>
      <c r="AU230" s="151"/>
    </row>
    <row r="231" spans="4:52" ht="14.1" customHeight="1" x14ac:dyDescent="0.15">
      <c r="D231" s="295"/>
      <c r="E231" s="295"/>
      <c r="F231" s="295"/>
      <c r="G231" s="295"/>
      <c r="H231" s="295"/>
      <c r="I231" s="328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330"/>
      <c r="AS231" s="187"/>
      <c r="AT231" s="187"/>
      <c r="AU231" s="151"/>
    </row>
    <row r="232" spans="4:52" ht="14.1" customHeight="1" x14ac:dyDescent="0.15">
      <c r="D232" s="295"/>
      <c r="E232" s="295"/>
      <c r="F232" s="295"/>
      <c r="G232" s="295"/>
      <c r="H232" s="295"/>
      <c r="I232" s="328"/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29"/>
      <c r="W232" s="329"/>
      <c r="X232" s="329"/>
      <c r="Y232" s="329"/>
      <c r="Z232" s="329"/>
      <c r="AA232" s="329"/>
      <c r="AB232" s="329"/>
      <c r="AC232" s="329"/>
      <c r="AD232" s="329"/>
      <c r="AE232" s="329"/>
      <c r="AF232" s="329"/>
      <c r="AG232" s="329"/>
      <c r="AH232" s="329"/>
      <c r="AI232" s="329"/>
      <c r="AJ232" s="329"/>
      <c r="AK232" s="329"/>
      <c r="AL232" s="329"/>
      <c r="AM232" s="329"/>
      <c r="AN232" s="329"/>
      <c r="AO232" s="329"/>
      <c r="AP232" s="329"/>
      <c r="AQ232" s="329"/>
      <c r="AR232" s="330"/>
      <c r="AS232" s="187"/>
      <c r="AT232" s="187"/>
      <c r="AU232" s="151"/>
    </row>
    <row r="233" spans="4:52" ht="14.1" customHeight="1" x14ac:dyDescent="0.15">
      <c r="D233" s="295"/>
      <c r="E233" s="295"/>
      <c r="F233" s="295"/>
      <c r="G233" s="295"/>
      <c r="H233" s="295"/>
      <c r="I233" s="328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30"/>
      <c r="AS233" s="187"/>
      <c r="AT233" s="187"/>
      <c r="AU233" s="151"/>
    </row>
    <row r="234" spans="4:52" ht="14.1" customHeight="1" x14ac:dyDescent="0.15">
      <c r="D234" s="295"/>
      <c r="E234" s="295"/>
      <c r="F234" s="295"/>
      <c r="G234" s="295"/>
      <c r="H234" s="295"/>
      <c r="I234" s="328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  <c r="AA234" s="329"/>
      <c r="AB234" s="329"/>
      <c r="AC234" s="329"/>
      <c r="AD234" s="329"/>
      <c r="AE234" s="329"/>
      <c r="AF234" s="329"/>
      <c r="AG234" s="329"/>
      <c r="AH234" s="329"/>
      <c r="AI234" s="329"/>
      <c r="AJ234" s="329"/>
      <c r="AK234" s="329"/>
      <c r="AL234" s="329"/>
      <c r="AM234" s="329"/>
      <c r="AN234" s="329"/>
      <c r="AO234" s="329"/>
      <c r="AP234" s="329"/>
      <c r="AQ234" s="329"/>
      <c r="AR234" s="330"/>
      <c r="AS234" s="187"/>
      <c r="AT234" s="187"/>
      <c r="AU234" s="151"/>
    </row>
    <row r="235" spans="4:52" ht="14.1" customHeight="1" x14ac:dyDescent="0.15">
      <c r="D235" s="295"/>
      <c r="E235" s="295"/>
      <c r="F235" s="295"/>
      <c r="G235" s="295"/>
      <c r="H235" s="295"/>
      <c r="I235" s="328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329"/>
      <c r="AJ235" s="329"/>
      <c r="AK235" s="329"/>
      <c r="AL235" s="329"/>
      <c r="AM235" s="329"/>
      <c r="AN235" s="329"/>
      <c r="AO235" s="329"/>
      <c r="AP235" s="329"/>
      <c r="AQ235" s="329"/>
      <c r="AR235" s="330"/>
      <c r="AS235" s="187"/>
      <c r="AT235" s="187"/>
      <c r="AU235" s="151"/>
    </row>
    <row r="236" spans="4:52" ht="14.1" customHeight="1" x14ac:dyDescent="0.15">
      <c r="D236" s="295"/>
      <c r="E236" s="295"/>
      <c r="F236" s="295"/>
      <c r="G236" s="295"/>
      <c r="H236" s="295"/>
      <c r="I236" s="328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329"/>
      <c r="AK236" s="329"/>
      <c r="AL236" s="329"/>
      <c r="AM236" s="329"/>
      <c r="AN236" s="329"/>
      <c r="AO236" s="329"/>
      <c r="AP236" s="329"/>
      <c r="AQ236" s="329"/>
      <c r="AR236" s="330"/>
      <c r="AS236" s="187"/>
      <c r="AT236" s="187"/>
      <c r="AU236" s="151"/>
    </row>
    <row r="237" spans="4:52" ht="14.1" customHeight="1" x14ac:dyDescent="0.15">
      <c r="D237" s="295"/>
      <c r="E237" s="295"/>
      <c r="F237" s="295"/>
      <c r="G237" s="295"/>
      <c r="H237" s="295"/>
      <c r="I237" s="331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K237" s="310"/>
      <c r="AL237" s="310"/>
      <c r="AM237" s="310"/>
      <c r="AN237" s="310"/>
      <c r="AO237" s="310"/>
      <c r="AP237" s="310"/>
      <c r="AQ237" s="310"/>
      <c r="AR237" s="332"/>
      <c r="AS237" s="187" t="s">
        <v>327</v>
      </c>
      <c r="AT237" s="187" t="s">
        <v>323</v>
      </c>
      <c r="AU237" s="151"/>
      <c r="AV237" s="1">
        <f>LEN(I230)</f>
        <v>0</v>
      </c>
      <c r="AW237" s="1" t="s">
        <v>158</v>
      </c>
      <c r="AX237" s="2">
        <v>700</v>
      </c>
      <c r="AY237" s="1" t="s">
        <v>156</v>
      </c>
      <c r="AZ237" s="3" t="str">
        <f>IF(AV237&gt;AX237,"FIGYELEM! Tartsa be a megjelölt karakterszámot!","-")</f>
        <v>-</v>
      </c>
    </row>
    <row r="238" spans="4:52" ht="26.1" customHeight="1" x14ac:dyDescent="0.2">
      <c r="D238" s="295"/>
      <c r="E238" s="295"/>
      <c r="F238" s="295"/>
      <c r="G238" s="295"/>
      <c r="H238" s="295"/>
      <c r="I238" s="286" t="s">
        <v>398</v>
      </c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8"/>
      <c r="AN238" s="308"/>
      <c r="AO238" s="308"/>
      <c r="AP238" s="308"/>
      <c r="AQ238" s="308"/>
      <c r="AR238" s="309"/>
      <c r="AS238" s="166">
        <f>IF(Y238=BN$54,1,0)</f>
        <v>0</v>
      </c>
      <c r="AT238" s="167"/>
      <c r="AU238" s="165"/>
      <c r="AZ238" s="3" t="str">
        <f>IF(Y238=BN$54,"FIGYELEM! Fejtse ki A részt vevő diákok tevékenységének bemutatása c. mezőben!","-")</f>
        <v>-</v>
      </c>
    </row>
    <row r="239" spans="4:52" ht="26.1" customHeight="1" x14ac:dyDescent="0.2">
      <c r="D239" s="295"/>
      <c r="E239" s="295"/>
      <c r="F239" s="295"/>
      <c r="G239" s="295"/>
      <c r="H239" s="295"/>
      <c r="I239" s="286" t="s">
        <v>251</v>
      </c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8"/>
      <c r="Y239" s="307"/>
      <c r="Z239" s="308"/>
      <c r="AA239" s="308"/>
      <c r="AB239" s="308"/>
      <c r="AC239" s="308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8"/>
      <c r="AN239" s="308"/>
      <c r="AO239" s="308"/>
      <c r="AP239" s="308"/>
      <c r="AQ239" s="308"/>
      <c r="AR239" s="309"/>
      <c r="AS239" s="166">
        <f>IF(Y239=BM$55,1,0)</f>
        <v>0</v>
      </c>
      <c r="AT239" s="167"/>
      <c r="AU239" s="165"/>
      <c r="AZ239" s="3" t="str">
        <f>IF(Y239=BM$55,"FIGYELEM! Fejtse ki A részt vevő diákok tevékenységének bemutatása c. mezőben!","-")</f>
        <v>-</v>
      </c>
    </row>
    <row r="240" spans="4:52" ht="14.1" customHeight="1" x14ac:dyDescent="0.2">
      <c r="D240" s="313" t="s">
        <v>168</v>
      </c>
      <c r="E240" s="314"/>
      <c r="F240" s="314"/>
      <c r="G240" s="314"/>
      <c r="H240" s="315"/>
      <c r="I240" s="322" t="s">
        <v>331</v>
      </c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23"/>
      <c r="W240" s="323"/>
      <c r="X240" s="323"/>
      <c r="Y240" s="323"/>
      <c r="Z240" s="323"/>
      <c r="AA240" s="323"/>
      <c r="AB240" s="323"/>
      <c r="AC240" s="323"/>
      <c r="AD240" s="323"/>
      <c r="AE240" s="323"/>
      <c r="AF240" s="323"/>
      <c r="AG240" s="323"/>
      <c r="AH240" s="323"/>
      <c r="AI240" s="323"/>
      <c r="AJ240" s="323"/>
      <c r="AK240" s="323"/>
      <c r="AL240" s="323"/>
      <c r="AM240" s="323"/>
      <c r="AN240" s="323"/>
      <c r="AO240" s="323"/>
      <c r="AP240" s="323"/>
      <c r="AQ240" s="323"/>
      <c r="AR240" s="324"/>
      <c r="AS240" s="164"/>
      <c r="AT240" s="164"/>
      <c r="AU240" s="164"/>
    </row>
    <row r="241" spans="4:52" ht="14.1" customHeight="1" x14ac:dyDescent="0.2">
      <c r="D241" s="316"/>
      <c r="E241" s="317"/>
      <c r="F241" s="317"/>
      <c r="G241" s="317"/>
      <c r="H241" s="318"/>
      <c r="I241" s="307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/>
      <c r="AB241" s="308"/>
      <c r="AC241" s="308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/>
      <c r="AN241" s="308"/>
      <c r="AO241" s="308"/>
      <c r="AP241" s="308"/>
      <c r="AQ241" s="308"/>
      <c r="AR241" s="309"/>
      <c r="AS241" s="165"/>
      <c r="AT241" s="165"/>
      <c r="AU241" s="165"/>
    </row>
    <row r="242" spans="4:52" ht="14.1" customHeight="1" x14ac:dyDescent="0.2">
      <c r="D242" s="316"/>
      <c r="E242" s="317"/>
      <c r="F242" s="317"/>
      <c r="G242" s="317"/>
      <c r="H242" s="318"/>
      <c r="I242" s="286" t="s">
        <v>332</v>
      </c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8"/>
      <c r="AS242" s="164"/>
      <c r="AT242" s="164"/>
      <c r="AU242" s="164"/>
    </row>
    <row r="243" spans="4:52" ht="14.1" customHeight="1" x14ac:dyDescent="0.2">
      <c r="D243" s="316"/>
      <c r="E243" s="317"/>
      <c r="F243" s="317"/>
      <c r="G243" s="317"/>
      <c r="H243" s="318"/>
      <c r="I243" s="307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  <c r="AA243" s="308"/>
      <c r="AB243" s="308"/>
      <c r="AC243" s="308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8"/>
      <c r="AN243" s="308"/>
      <c r="AO243" s="308"/>
      <c r="AP243" s="308"/>
      <c r="AQ243" s="308"/>
      <c r="AR243" s="309"/>
      <c r="AS243" s="165"/>
      <c r="AT243" s="165"/>
      <c r="AU243" s="165"/>
    </row>
    <row r="244" spans="4:52" ht="27.95" customHeight="1" x14ac:dyDescent="0.15">
      <c r="D244" s="316"/>
      <c r="E244" s="317"/>
      <c r="F244" s="317"/>
      <c r="G244" s="317"/>
      <c r="H244" s="318"/>
      <c r="I244" s="286" t="s">
        <v>404</v>
      </c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8"/>
      <c r="AS244" s="187"/>
      <c r="AT244" s="187"/>
      <c r="AU244" s="164"/>
    </row>
    <row r="245" spans="4:52" ht="14.1" customHeight="1" x14ac:dyDescent="0.15">
      <c r="D245" s="316"/>
      <c r="E245" s="317"/>
      <c r="F245" s="317"/>
      <c r="G245" s="317"/>
      <c r="H245" s="318"/>
      <c r="I245" s="325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326"/>
      <c r="AQ245" s="326"/>
      <c r="AR245" s="327"/>
      <c r="AS245" s="187"/>
      <c r="AT245" s="187"/>
      <c r="AU245" s="151"/>
    </row>
    <row r="246" spans="4:52" ht="14.1" customHeight="1" x14ac:dyDescent="0.15">
      <c r="D246" s="316"/>
      <c r="E246" s="317"/>
      <c r="F246" s="317"/>
      <c r="G246" s="317"/>
      <c r="H246" s="318"/>
      <c r="I246" s="328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329"/>
      <c r="AQ246" s="329"/>
      <c r="AR246" s="330"/>
      <c r="AS246" s="187"/>
      <c r="AT246" s="187"/>
      <c r="AU246" s="151"/>
    </row>
    <row r="247" spans="4:52" ht="14.1" customHeight="1" x14ac:dyDescent="0.15">
      <c r="D247" s="316"/>
      <c r="E247" s="317"/>
      <c r="F247" s="317"/>
      <c r="G247" s="317"/>
      <c r="H247" s="318"/>
      <c r="I247" s="328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/>
      <c r="U247" s="329"/>
      <c r="V247" s="329"/>
      <c r="W247" s="329"/>
      <c r="X247" s="329"/>
      <c r="Y247" s="329"/>
      <c r="Z247" s="329"/>
      <c r="AA247" s="329"/>
      <c r="AB247" s="329"/>
      <c r="AC247" s="329"/>
      <c r="AD247" s="329"/>
      <c r="AE247" s="329"/>
      <c r="AF247" s="329"/>
      <c r="AG247" s="329"/>
      <c r="AH247" s="329"/>
      <c r="AI247" s="329"/>
      <c r="AJ247" s="329"/>
      <c r="AK247" s="329"/>
      <c r="AL247" s="329"/>
      <c r="AM247" s="329"/>
      <c r="AN247" s="329"/>
      <c r="AO247" s="329"/>
      <c r="AP247" s="329"/>
      <c r="AQ247" s="329"/>
      <c r="AR247" s="330"/>
      <c r="AS247" s="187"/>
      <c r="AT247" s="187"/>
      <c r="AU247" s="151"/>
    </row>
    <row r="248" spans="4:52" ht="14.1" customHeight="1" x14ac:dyDescent="0.15">
      <c r="D248" s="316"/>
      <c r="E248" s="317"/>
      <c r="F248" s="317"/>
      <c r="G248" s="317"/>
      <c r="H248" s="318"/>
      <c r="I248" s="328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  <c r="AA248" s="329"/>
      <c r="AB248" s="329"/>
      <c r="AC248" s="329"/>
      <c r="AD248" s="329"/>
      <c r="AE248" s="329"/>
      <c r="AF248" s="329"/>
      <c r="AG248" s="329"/>
      <c r="AH248" s="329"/>
      <c r="AI248" s="329"/>
      <c r="AJ248" s="329"/>
      <c r="AK248" s="329"/>
      <c r="AL248" s="329"/>
      <c r="AM248" s="329"/>
      <c r="AN248" s="329"/>
      <c r="AO248" s="329"/>
      <c r="AP248" s="329"/>
      <c r="AQ248" s="329"/>
      <c r="AR248" s="330"/>
      <c r="AS248" s="187"/>
      <c r="AT248" s="187"/>
      <c r="AU248" s="151"/>
    </row>
    <row r="249" spans="4:52" ht="14.1" customHeight="1" x14ac:dyDescent="0.15">
      <c r="D249" s="316"/>
      <c r="E249" s="317"/>
      <c r="F249" s="317"/>
      <c r="G249" s="317"/>
      <c r="H249" s="318"/>
      <c r="I249" s="328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  <c r="AA249" s="329"/>
      <c r="AB249" s="329"/>
      <c r="AC249" s="329"/>
      <c r="AD249" s="329"/>
      <c r="AE249" s="329"/>
      <c r="AF249" s="329"/>
      <c r="AG249" s="329"/>
      <c r="AH249" s="329"/>
      <c r="AI249" s="329"/>
      <c r="AJ249" s="329"/>
      <c r="AK249" s="329"/>
      <c r="AL249" s="329"/>
      <c r="AM249" s="329"/>
      <c r="AN249" s="329"/>
      <c r="AO249" s="329"/>
      <c r="AP249" s="329"/>
      <c r="AQ249" s="329"/>
      <c r="AR249" s="330"/>
      <c r="AS249" s="187"/>
      <c r="AT249" s="187"/>
      <c r="AU249" s="151"/>
    </row>
    <row r="250" spans="4:52" ht="14.1" customHeight="1" x14ac:dyDescent="0.15">
      <c r="D250" s="316"/>
      <c r="E250" s="317"/>
      <c r="F250" s="317"/>
      <c r="G250" s="317"/>
      <c r="H250" s="318"/>
      <c r="I250" s="328"/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  <c r="AA250" s="329"/>
      <c r="AB250" s="329"/>
      <c r="AC250" s="329"/>
      <c r="AD250" s="329"/>
      <c r="AE250" s="329"/>
      <c r="AF250" s="329"/>
      <c r="AG250" s="329"/>
      <c r="AH250" s="329"/>
      <c r="AI250" s="329"/>
      <c r="AJ250" s="329"/>
      <c r="AK250" s="329"/>
      <c r="AL250" s="329"/>
      <c r="AM250" s="329"/>
      <c r="AN250" s="329"/>
      <c r="AO250" s="329"/>
      <c r="AP250" s="329"/>
      <c r="AQ250" s="329"/>
      <c r="AR250" s="330"/>
      <c r="AS250" s="187"/>
      <c r="AT250" s="187"/>
      <c r="AU250" s="151"/>
    </row>
    <row r="251" spans="4:52" ht="14.1" customHeight="1" x14ac:dyDescent="0.15">
      <c r="D251" s="316"/>
      <c r="E251" s="317"/>
      <c r="F251" s="317"/>
      <c r="G251" s="317"/>
      <c r="H251" s="318"/>
      <c r="I251" s="328"/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  <c r="AA251" s="329"/>
      <c r="AB251" s="329"/>
      <c r="AC251" s="329"/>
      <c r="AD251" s="329"/>
      <c r="AE251" s="329"/>
      <c r="AF251" s="329"/>
      <c r="AG251" s="329"/>
      <c r="AH251" s="329"/>
      <c r="AI251" s="329"/>
      <c r="AJ251" s="329"/>
      <c r="AK251" s="329"/>
      <c r="AL251" s="329"/>
      <c r="AM251" s="329"/>
      <c r="AN251" s="329"/>
      <c r="AO251" s="329"/>
      <c r="AP251" s="329"/>
      <c r="AQ251" s="329"/>
      <c r="AR251" s="330"/>
      <c r="AS251" s="187"/>
      <c r="AT251" s="187"/>
      <c r="AU251" s="151"/>
    </row>
    <row r="252" spans="4:52" ht="14.1" customHeight="1" x14ac:dyDescent="0.15">
      <c r="D252" s="316"/>
      <c r="E252" s="317"/>
      <c r="F252" s="317"/>
      <c r="G252" s="317"/>
      <c r="H252" s="318"/>
      <c r="I252" s="331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310"/>
      <c r="AD252" s="310"/>
      <c r="AE252" s="310"/>
      <c r="AF252" s="310"/>
      <c r="AG252" s="310"/>
      <c r="AH252" s="310"/>
      <c r="AI252" s="310"/>
      <c r="AJ252" s="310"/>
      <c r="AK252" s="310"/>
      <c r="AL252" s="310"/>
      <c r="AM252" s="310"/>
      <c r="AN252" s="310"/>
      <c r="AO252" s="310"/>
      <c r="AP252" s="310"/>
      <c r="AQ252" s="310"/>
      <c r="AR252" s="332"/>
      <c r="AS252" s="187" t="s">
        <v>327</v>
      </c>
      <c r="AT252" s="187" t="s">
        <v>323</v>
      </c>
      <c r="AU252" s="151"/>
      <c r="AV252" s="1">
        <f>LEN(I245)</f>
        <v>0</v>
      </c>
      <c r="AW252" s="1" t="s">
        <v>158</v>
      </c>
      <c r="AX252" s="2">
        <v>700</v>
      </c>
      <c r="AY252" s="1" t="s">
        <v>156</v>
      </c>
      <c r="AZ252" s="3" t="str">
        <f>IF(AV252&gt;AX252,"FIGYELEM! Tartsa be a megjelölt karakterszámot!","-")</f>
        <v>-</v>
      </c>
    </row>
    <row r="253" spans="4:52" ht="26.1" customHeight="1" x14ac:dyDescent="0.2">
      <c r="D253" s="316"/>
      <c r="E253" s="317"/>
      <c r="F253" s="317"/>
      <c r="G253" s="317"/>
      <c r="H253" s="318"/>
      <c r="I253" s="286" t="s">
        <v>398</v>
      </c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8"/>
      <c r="Y253" s="308"/>
      <c r="Z253" s="308"/>
      <c r="AA253" s="308"/>
      <c r="AB253" s="308"/>
      <c r="AC253" s="308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  <c r="AO253" s="308"/>
      <c r="AP253" s="308"/>
      <c r="AQ253" s="308"/>
      <c r="AR253" s="309"/>
      <c r="AS253" s="166">
        <f>IF(Y253=BN$54,1,0)</f>
        <v>0</v>
      </c>
      <c r="AT253" s="167"/>
      <c r="AU253" s="165"/>
      <c r="AZ253" s="3" t="str">
        <f>IF(Y253=BN$54,"FIGYELEM! Fejtse ki A részt vevő diákok tevékenységének bemutatása c. mezőben!","-")</f>
        <v>-</v>
      </c>
    </row>
    <row r="254" spans="4:52" ht="26.1" customHeight="1" x14ac:dyDescent="0.2">
      <c r="D254" s="316"/>
      <c r="E254" s="317"/>
      <c r="F254" s="317"/>
      <c r="G254" s="317"/>
      <c r="H254" s="318"/>
      <c r="I254" s="286" t="s">
        <v>251</v>
      </c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8"/>
      <c r="Y254" s="307"/>
      <c r="Z254" s="308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  <c r="AO254" s="308"/>
      <c r="AP254" s="308"/>
      <c r="AQ254" s="308"/>
      <c r="AR254" s="309"/>
      <c r="AS254" s="166">
        <f>IF(Y254=BM$55,1,0)</f>
        <v>0</v>
      </c>
      <c r="AT254" s="167"/>
      <c r="AU254" s="165"/>
      <c r="AZ254" s="3" t="str">
        <f>IF(Y254=BM$55,"FIGYELEM! Fejtse ki A részt vevő diákok tevékenységének bemutatása c. mezőben!","-")</f>
        <v>-</v>
      </c>
    </row>
    <row r="255" spans="4:52" ht="14.1" customHeight="1" x14ac:dyDescent="0.2">
      <c r="D255" s="313" t="s">
        <v>169</v>
      </c>
      <c r="E255" s="314"/>
      <c r="F255" s="314"/>
      <c r="G255" s="314"/>
      <c r="H255" s="315"/>
      <c r="I255" s="322" t="s">
        <v>331</v>
      </c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23"/>
      <c r="W255" s="323"/>
      <c r="X255" s="323"/>
      <c r="Y255" s="323"/>
      <c r="Z255" s="323"/>
      <c r="AA255" s="323"/>
      <c r="AB255" s="323"/>
      <c r="AC255" s="323"/>
      <c r="AD255" s="323"/>
      <c r="AE255" s="323"/>
      <c r="AF255" s="323"/>
      <c r="AG255" s="323"/>
      <c r="AH255" s="323"/>
      <c r="AI255" s="323"/>
      <c r="AJ255" s="323"/>
      <c r="AK255" s="323"/>
      <c r="AL255" s="323"/>
      <c r="AM255" s="323"/>
      <c r="AN255" s="323"/>
      <c r="AO255" s="323"/>
      <c r="AP255" s="323"/>
      <c r="AQ255" s="323"/>
      <c r="AR255" s="324"/>
      <c r="AS255" s="164"/>
      <c r="AT255" s="164"/>
      <c r="AU255" s="164"/>
    </row>
    <row r="256" spans="4:52" ht="14.1" customHeight="1" x14ac:dyDescent="0.2">
      <c r="D256" s="316"/>
      <c r="E256" s="317"/>
      <c r="F256" s="317"/>
      <c r="G256" s="317"/>
      <c r="H256" s="318"/>
      <c r="I256" s="307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  <c r="AO256" s="308"/>
      <c r="AP256" s="308"/>
      <c r="AQ256" s="308"/>
      <c r="AR256" s="309"/>
      <c r="AS256" s="165"/>
      <c r="AT256" s="165"/>
      <c r="AU256" s="165"/>
    </row>
    <row r="257" spans="4:52" ht="14.1" customHeight="1" x14ac:dyDescent="0.2">
      <c r="D257" s="316"/>
      <c r="E257" s="317"/>
      <c r="F257" s="317"/>
      <c r="G257" s="317"/>
      <c r="H257" s="318"/>
      <c r="I257" s="286" t="s">
        <v>332</v>
      </c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8"/>
      <c r="AS257" s="164"/>
      <c r="AT257" s="164"/>
      <c r="AU257" s="164"/>
    </row>
    <row r="258" spans="4:52" ht="14.1" customHeight="1" x14ac:dyDescent="0.2">
      <c r="D258" s="316"/>
      <c r="E258" s="317"/>
      <c r="F258" s="317"/>
      <c r="G258" s="317"/>
      <c r="H258" s="318"/>
      <c r="I258" s="307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  <c r="AO258" s="308"/>
      <c r="AP258" s="308"/>
      <c r="AQ258" s="308"/>
      <c r="AR258" s="309"/>
      <c r="AS258" s="165"/>
      <c r="AT258" s="165"/>
      <c r="AU258" s="165"/>
    </row>
    <row r="259" spans="4:52" ht="27.95" customHeight="1" x14ac:dyDescent="0.15">
      <c r="D259" s="316"/>
      <c r="E259" s="317"/>
      <c r="F259" s="317"/>
      <c r="G259" s="317"/>
      <c r="H259" s="318"/>
      <c r="I259" s="286" t="s">
        <v>404</v>
      </c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8"/>
      <c r="AS259" s="187"/>
      <c r="AT259" s="187"/>
      <c r="AU259" s="164"/>
    </row>
    <row r="260" spans="4:52" ht="14.1" customHeight="1" x14ac:dyDescent="0.15">
      <c r="D260" s="316"/>
      <c r="E260" s="317"/>
      <c r="F260" s="317"/>
      <c r="G260" s="317"/>
      <c r="H260" s="318"/>
      <c r="I260" s="325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  <c r="AD260" s="326"/>
      <c r="AE260" s="326"/>
      <c r="AF260" s="326"/>
      <c r="AG260" s="326"/>
      <c r="AH260" s="326"/>
      <c r="AI260" s="326"/>
      <c r="AJ260" s="326"/>
      <c r="AK260" s="326"/>
      <c r="AL260" s="326"/>
      <c r="AM260" s="326"/>
      <c r="AN260" s="326"/>
      <c r="AO260" s="326"/>
      <c r="AP260" s="326"/>
      <c r="AQ260" s="326"/>
      <c r="AR260" s="327"/>
      <c r="AS260" s="187"/>
      <c r="AT260" s="187"/>
      <c r="AU260" s="151"/>
    </row>
    <row r="261" spans="4:52" ht="14.1" customHeight="1" x14ac:dyDescent="0.15">
      <c r="D261" s="316"/>
      <c r="E261" s="317"/>
      <c r="F261" s="317"/>
      <c r="G261" s="317"/>
      <c r="H261" s="318"/>
      <c r="I261" s="328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29"/>
      <c r="U261" s="329"/>
      <c r="V261" s="329"/>
      <c r="W261" s="329"/>
      <c r="X261" s="329"/>
      <c r="Y261" s="329"/>
      <c r="Z261" s="329"/>
      <c r="AA261" s="329"/>
      <c r="AB261" s="329"/>
      <c r="AC261" s="329"/>
      <c r="AD261" s="329"/>
      <c r="AE261" s="329"/>
      <c r="AF261" s="329"/>
      <c r="AG261" s="329"/>
      <c r="AH261" s="329"/>
      <c r="AI261" s="329"/>
      <c r="AJ261" s="329"/>
      <c r="AK261" s="329"/>
      <c r="AL261" s="329"/>
      <c r="AM261" s="329"/>
      <c r="AN261" s="329"/>
      <c r="AO261" s="329"/>
      <c r="AP261" s="329"/>
      <c r="AQ261" s="329"/>
      <c r="AR261" s="330"/>
      <c r="AS261" s="187"/>
      <c r="AT261" s="187"/>
      <c r="AU261" s="151"/>
    </row>
    <row r="262" spans="4:52" ht="14.1" customHeight="1" x14ac:dyDescent="0.15">
      <c r="D262" s="316"/>
      <c r="E262" s="317"/>
      <c r="F262" s="317"/>
      <c r="G262" s="317"/>
      <c r="H262" s="318"/>
      <c r="I262" s="328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30"/>
      <c r="AS262" s="187"/>
      <c r="AT262" s="187"/>
      <c r="AU262" s="151"/>
    </row>
    <row r="263" spans="4:52" ht="14.1" customHeight="1" x14ac:dyDescent="0.15">
      <c r="D263" s="316"/>
      <c r="E263" s="317"/>
      <c r="F263" s="317"/>
      <c r="G263" s="317"/>
      <c r="H263" s="318"/>
      <c r="I263" s="328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29"/>
      <c r="W263" s="329"/>
      <c r="X263" s="329"/>
      <c r="Y263" s="329"/>
      <c r="Z263" s="329"/>
      <c r="AA263" s="329"/>
      <c r="AB263" s="329"/>
      <c r="AC263" s="329"/>
      <c r="AD263" s="329"/>
      <c r="AE263" s="329"/>
      <c r="AF263" s="329"/>
      <c r="AG263" s="329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30"/>
      <c r="AS263" s="187"/>
      <c r="AT263" s="187"/>
      <c r="AU263" s="151"/>
    </row>
    <row r="264" spans="4:52" ht="14.1" customHeight="1" x14ac:dyDescent="0.15">
      <c r="D264" s="316"/>
      <c r="E264" s="317"/>
      <c r="F264" s="317"/>
      <c r="G264" s="317"/>
      <c r="H264" s="318"/>
      <c r="I264" s="328"/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29"/>
      <c r="U264" s="329"/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29"/>
      <c r="AG264" s="329"/>
      <c r="AH264" s="329"/>
      <c r="AI264" s="329"/>
      <c r="AJ264" s="329"/>
      <c r="AK264" s="329"/>
      <c r="AL264" s="329"/>
      <c r="AM264" s="329"/>
      <c r="AN264" s="329"/>
      <c r="AO264" s="329"/>
      <c r="AP264" s="329"/>
      <c r="AQ264" s="329"/>
      <c r="AR264" s="330"/>
      <c r="AS264" s="187"/>
      <c r="AT264" s="187"/>
      <c r="AU264" s="151"/>
    </row>
    <row r="265" spans="4:52" ht="14.1" customHeight="1" x14ac:dyDescent="0.15">
      <c r="D265" s="316"/>
      <c r="E265" s="317"/>
      <c r="F265" s="317"/>
      <c r="G265" s="317"/>
      <c r="H265" s="318"/>
      <c r="I265" s="328"/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/>
      <c r="U265" s="329"/>
      <c r="V265" s="329"/>
      <c r="W265" s="329"/>
      <c r="X265" s="329"/>
      <c r="Y265" s="329"/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/>
      <c r="AN265" s="329"/>
      <c r="AO265" s="329"/>
      <c r="AP265" s="329"/>
      <c r="AQ265" s="329"/>
      <c r="AR265" s="330"/>
      <c r="AS265" s="187"/>
      <c r="AT265" s="187"/>
      <c r="AU265" s="151"/>
    </row>
    <row r="266" spans="4:52" ht="14.1" customHeight="1" x14ac:dyDescent="0.15">
      <c r="D266" s="316"/>
      <c r="E266" s="317"/>
      <c r="F266" s="317"/>
      <c r="G266" s="317"/>
      <c r="H266" s="318"/>
      <c r="I266" s="328"/>
      <c r="J266" s="329"/>
      <c r="K266" s="329"/>
      <c r="L266" s="329"/>
      <c r="M266" s="329"/>
      <c r="N266" s="329"/>
      <c r="O266" s="329"/>
      <c r="P266" s="329"/>
      <c r="Q266" s="329"/>
      <c r="R266" s="329"/>
      <c r="S266" s="329"/>
      <c r="T266" s="329"/>
      <c r="U266" s="329"/>
      <c r="V266" s="329"/>
      <c r="W266" s="329"/>
      <c r="X266" s="329"/>
      <c r="Y266" s="329"/>
      <c r="Z266" s="329"/>
      <c r="AA266" s="329"/>
      <c r="AB266" s="329"/>
      <c r="AC266" s="329"/>
      <c r="AD266" s="329"/>
      <c r="AE266" s="329"/>
      <c r="AF266" s="329"/>
      <c r="AG266" s="329"/>
      <c r="AH266" s="329"/>
      <c r="AI266" s="329"/>
      <c r="AJ266" s="329"/>
      <c r="AK266" s="329"/>
      <c r="AL266" s="329"/>
      <c r="AM266" s="329"/>
      <c r="AN266" s="329"/>
      <c r="AO266" s="329"/>
      <c r="AP266" s="329"/>
      <c r="AQ266" s="329"/>
      <c r="AR266" s="330"/>
      <c r="AS266" s="187"/>
      <c r="AT266" s="187"/>
      <c r="AU266" s="151"/>
    </row>
    <row r="267" spans="4:52" ht="14.1" customHeight="1" x14ac:dyDescent="0.15">
      <c r="D267" s="316"/>
      <c r="E267" s="317"/>
      <c r="F267" s="317"/>
      <c r="G267" s="317"/>
      <c r="H267" s="318"/>
      <c r="I267" s="331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310"/>
      <c r="AB267" s="310"/>
      <c r="AC267" s="310"/>
      <c r="AD267" s="310"/>
      <c r="AE267" s="310"/>
      <c r="AF267" s="310"/>
      <c r="AG267" s="310"/>
      <c r="AH267" s="310"/>
      <c r="AI267" s="310"/>
      <c r="AJ267" s="310"/>
      <c r="AK267" s="310"/>
      <c r="AL267" s="310"/>
      <c r="AM267" s="310"/>
      <c r="AN267" s="310"/>
      <c r="AO267" s="310"/>
      <c r="AP267" s="310"/>
      <c r="AQ267" s="310"/>
      <c r="AR267" s="332"/>
      <c r="AS267" s="187" t="s">
        <v>327</v>
      </c>
      <c r="AT267" s="187" t="s">
        <v>323</v>
      </c>
      <c r="AU267" s="151"/>
      <c r="AV267" s="1">
        <f>LEN(I260)</f>
        <v>0</v>
      </c>
      <c r="AW267" s="1" t="s">
        <v>158</v>
      </c>
      <c r="AX267" s="2">
        <v>700</v>
      </c>
      <c r="AY267" s="1" t="s">
        <v>156</v>
      </c>
      <c r="AZ267" s="3" t="str">
        <f>IF(AV267&gt;AX267,"FIGYELEM! Tartsa be a megjelölt karakterszámot!","-")</f>
        <v>-</v>
      </c>
    </row>
    <row r="268" spans="4:52" ht="26.1" customHeight="1" x14ac:dyDescent="0.2">
      <c r="D268" s="316"/>
      <c r="E268" s="317"/>
      <c r="F268" s="317"/>
      <c r="G268" s="317"/>
      <c r="H268" s="318"/>
      <c r="I268" s="286" t="s">
        <v>398</v>
      </c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9"/>
      <c r="AS268" s="166">
        <f>IF(Y268=BN$54,1,0)</f>
        <v>0</v>
      </c>
      <c r="AT268" s="167"/>
      <c r="AU268" s="165"/>
      <c r="AZ268" s="3" t="str">
        <f>IF(Y268=BN$54,"FIGYELEM! Fejtse ki A részt vevő diákok tevékenységének bemutatása c. mezőben!","-")</f>
        <v>-</v>
      </c>
    </row>
    <row r="269" spans="4:52" ht="26.1" customHeight="1" x14ac:dyDescent="0.2">
      <c r="D269" s="319"/>
      <c r="E269" s="320"/>
      <c r="F269" s="320"/>
      <c r="G269" s="320"/>
      <c r="H269" s="321"/>
      <c r="I269" s="286" t="s">
        <v>251</v>
      </c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8"/>
      <c r="Y269" s="307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  <c r="AP269" s="308"/>
      <c r="AQ269" s="308"/>
      <c r="AR269" s="309"/>
      <c r="AS269" s="166">
        <f>IF(Y269=BM$55,1,0)</f>
        <v>0</v>
      </c>
      <c r="AT269" s="167"/>
      <c r="AU269" s="165"/>
      <c r="AZ269" s="3" t="str">
        <f>IF(Y269=BM$55,"FIGYELEM! Fejtse ki A részt vevő diákok tevékenységének bemutatása c. mezőben!","-")</f>
        <v>-</v>
      </c>
    </row>
    <row r="270" spans="4:52" ht="27.95" customHeight="1" x14ac:dyDescent="0.2">
      <c r="D270" s="334" t="s">
        <v>82</v>
      </c>
      <c r="E270" s="334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  <c r="R270" s="334"/>
      <c r="S270" s="334"/>
      <c r="T270" s="334"/>
      <c r="U270" s="334"/>
      <c r="V270" s="334"/>
      <c r="W270" s="334"/>
      <c r="X270" s="334"/>
      <c r="Y270" s="334"/>
      <c r="Z270" s="334"/>
      <c r="AA270" s="334"/>
      <c r="AB270" s="334"/>
      <c r="AC270" s="334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334"/>
      <c r="AQ270" s="334"/>
      <c r="AR270" s="334"/>
      <c r="AS270" s="163"/>
      <c r="AT270" s="163"/>
      <c r="AU270" s="163"/>
    </row>
    <row r="271" spans="4:52" ht="14.1" customHeight="1" x14ac:dyDescent="0.2">
      <c r="D271" s="296" t="s">
        <v>170</v>
      </c>
      <c r="E271" s="297"/>
      <c r="F271" s="297"/>
      <c r="G271" s="297"/>
      <c r="H271" s="298"/>
      <c r="I271" s="322" t="s">
        <v>331</v>
      </c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23"/>
      <c r="W271" s="323"/>
      <c r="X271" s="323"/>
      <c r="Y271" s="323"/>
      <c r="Z271" s="323"/>
      <c r="AA271" s="323"/>
      <c r="AB271" s="323"/>
      <c r="AC271" s="323"/>
      <c r="AD271" s="323"/>
      <c r="AE271" s="323"/>
      <c r="AF271" s="323"/>
      <c r="AG271" s="323"/>
      <c r="AH271" s="323"/>
      <c r="AI271" s="323"/>
      <c r="AJ271" s="323"/>
      <c r="AK271" s="323"/>
      <c r="AL271" s="323"/>
      <c r="AM271" s="323"/>
      <c r="AN271" s="323"/>
      <c r="AO271" s="323"/>
      <c r="AP271" s="323"/>
      <c r="AQ271" s="323"/>
      <c r="AR271" s="324"/>
      <c r="AS271" s="164"/>
      <c r="AT271" s="164"/>
      <c r="AU271" s="164"/>
    </row>
    <row r="272" spans="4:52" ht="14.1" customHeight="1" x14ac:dyDescent="0.2">
      <c r="D272" s="333"/>
      <c r="E272" s="333"/>
      <c r="F272" s="333"/>
      <c r="G272" s="333"/>
      <c r="H272" s="333"/>
      <c r="I272" s="307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  <c r="AP272" s="308"/>
      <c r="AQ272" s="308"/>
      <c r="AR272" s="309"/>
      <c r="AS272" s="165"/>
      <c r="AT272" s="165"/>
      <c r="AU272" s="165"/>
    </row>
    <row r="273" spans="4:52" ht="14.1" customHeight="1" x14ac:dyDescent="0.2">
      <c r="D273" s="333"/>
      <c r="E273" s="333"/>
      <c r="F273" s="333"/>
      <c r="G273" s="333"/>
      <c r="H273" s="333"/>
      <c r="I273" s="286" t="s">
        <v>332</v>
      </c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8"/>
      <c r="AS273" s="164"/>
      <c r="AT273" s="164"/>
      <c r="AU273" s="164"/>
    </row>
    <row r="274" spans="4:52" ht="14.1" customHeight="1" x14ac:dyDescent="0.2">
      <c r="D274" s="333"/>
      <c r="E274" s="333"/>
      <c r="F274" s="333"/>
      <c r="G274" s="333"/>
      <c r="H274" s="333"/>
      <c r="I274" s="307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  <c r="AP274" s="308"/>
      <c r="AQ274" s="308"/>
      <c r="AR274" s="309"/>
      <c r="AS274" s="165"/>
      <c r="AT274" s="165"/>
      <c r="AU274" s="165"/>
    </row>
    <row r="275" spans="4:52" ht="27.95" customHeight="1" x14ac:dyDescent="0.15">
      <c r="D275" s="295" t="s">
        <v>167</v>
      </c>
      <c r="E275" s="295"/>
      <c r="F275" s="295"/>
      <c r="G275" s="295"/>
      <c r="H275" s="295"/>
      <c r="I275" s="286" t="s">
        <v>404</v>
      </c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7"/>
      <c r="AP275" s="287"/>
      <c r="AQ275" s="287"/>
      <c r="AR275" s="288"/>
      <c r="AS275" s="187"/>
      <c r="AT275" s="187"/>
      <c r="AU275" s="164"/>
    </row>
    <row r="276" spans="4:52" ht="14.1" customHeight="1" x14ac:dyDescent="0.15">
      <c r="D276" s="295"/>
      <c r="E276" s="295"/>
      <c r="F276" s="295"/>
      <c r="G276" s="295"/>
      <c r="H276" s="295"/>
      <c r="I276" s="325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6"/>
      <c r="AR276" s="327"/>
      <c r="AS276" s="187"/>
      <c r="AT276" s="187"/>
      <c r="AU276" s="151"/>
    </row>
    <row r="277" spans="4:52" ht="14.1" customHeight="1" x14ac:dyDescent="0.15">
      <c r="D277" s="295"/>
      <c r="E277" s="295"/>
      <c r="F277" s="295"/>
      <c r="G277" s="295"/>
      <c r="H277" s="295"/>
      <c r="I277" s="328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29"/>
      <c r="U277" s="329"/>
      <c r="V277" s="329"/>
      <c r="W277" s="329"/>
      <c r="X277" s="329"/>
      <c r="Y277" s="329"/>
      <c r="Z277" s="329"/>
      <c r="AA277" s="329"/>
      <c r="AB277" s="329"/>
      <c r="AC277" s="329"/>
      <c r="AD277" s="329"/>
      <c r="AE277" s="329"/>
      <c r="AF277" s="329"/>
      <c r="AG277" s="329"/>
      <c r="AH277" s="329"/>
      <c r="AI277" s="329"/>
      <c r="AJ277" s="329"/>
      <c r="AK277" s="329"/>
      <c r="AL277" s="329"/>
      <c r="AM277" s="329"/>
      <c r="AN277" s="329"/>
      <c r="AO277" s="329"/>
      <c r="AP277" s="329"/>
      <c r="AQ277" s="329"/>
      <c r="AR277" s="330"/>
      <c r="AS277" s="187"/>
      <c r="AT277" s="187"/>
      <c r="AU277" s="151"/>
    </row>
    <row r="278" spans="4:52" ht="14.1" customHeight="1" x14ac:dyDescent="0.15">
      <c r="D278" s="295"/>
      <c r="E278" s="295"/>
      <c r="F278" s="295"/>
      <c r="G278" s="295"/>
      <c r="H278" s="295"/>
      <c r="I278" s="328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  <c r="AA278" s="329"/>
      <c r="AB278" s="329"/>
      <c r="AC278" s="329"/>
      <c r="AD278" s="329"/>
      <c r="AE278" s="329"/>
      <c r="AF278" s="329"/>
      <c r="AG278" s="329"/>
      <c r="AH278" s="329"/>
      <c r="AI278" s="329"/>
      <c r="AJ278" s="329"/>
      <c r="AK278" s="329"/>
      <c r="AL278" s="329"/>
      <c r="AM278" s="329"/>
      <c r="AN278" s="329"/>
      <c r="AO278" s="329"/>
      <c r="AP278" s="329"/>
      <c r="AQ278" s="329"/>
      <c r="AR278" s="330"/>
      <c r="AS278" s="187"/>
      <c r="AT278" s="187"/>
      <c r="AU278" s="151"/>
    </row>
    <row r="279" spans="4:52" ht="14.1" customHeight="1" x14ac:dyDescent="0.15">
      <c r="D279" s="295"/>
      <c r="E279" s="295"/>
      <c r="F279" s="295"/>
      <c r="G279" s="295"/>
      <c r="H279" s="295"/>
      <c r="I279" s="328"/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329"/>
      <c r="U279" s="329"/>
      <c r="V279" s="329"/>
      <c r="W279" s="329"/>
      <c r="X279" s="329"/>
      <c r="Y279" s="329"/>
      <c r="Z279" s="329"/>
      <c r="AA279" s="329"/>
      <c r="AB279" s="329"/>
      <c r="AC279" s="329"/>
      <c r="AD279" s="329"/>
      <c r="AE279" s="329"/>
      <c r="AF279" s="329"/>
      <c r="AG279" s="329"/>
      <c r="AH279" s="329"/>
      <c r="AI279" s="329"/>
      <c r="AJ279" s="329"/>
      <c r="AK279" s="329"/>
      <c r="AL279" s="329"/>
      <c r="AM279" s="329"/>
      <c r="AN279" s="329"/>
      <c r="AO279" s="329"/>
      <c r="AP279" s="329"/>
      <c r="AQ279" s="329"/>
      <c r="AR279" s="330"/>
      <c r="AS279" s="187"/>
      <c r="AT279" s="187"/>
      <c r="AU279" s="151"/>
    </row>
    <row r="280" spans="4:52" ht="14.1" customHeight="1" x14ac:dyDescent="0.15">
      <c r="D280" s="295"/>
      <c r="E280" s="295"/>
      <c r="F280" s="295"/>
      <c r="G280" s="295"/>
      <c r="H280" s="295"/>
      <c r="I280" s="328"/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329"/>
      <c r="U280" s="329"/>
      <c r="V280" s="329"/>
      <c r="W280" s="329"/>
      <c r="X280" s="329"/>
      <c r="Y280" s="329"/>
      <c r="Z280" s="329"/>
      <c r="AA280" s="329"/>
      <c r="AB280" s="329"/>
      <c r="AC280" s="329"/>
      <c r="AD280" s="329"/>
      <c r="AE280" s="329"/>
      <c r="AF280" s="329"/>
      <c r="AG280" s="329"/>
      <c r="AH280" s="329"/>
      <c r="AI280" s="329"/>
      <c r="AJ280" s="329"/>
      <c r="AK280" s="329"/>
      <c r="AL280" s="329"/>
      <c r="AM280" s="329"/>
      <c r="AN280" s="329"/>
      <c r="AO280" s="329"/>
      <c r="AP280" s="329"/>
      <c r="AQ280" s="329"/>
      <c r="AR280" s="330"/>
      <c r="AS280" s="187"/>
      <c r="AT280" s="187"/>
      <c r="AU280" s="151"/>
    </row>
    <row r="281" spans="4:52" ht="14.1" customHeight="1" x14ac:dyDescent="0.15">
      <c r="D281" s="295"/>
      <c r="E281" s="295"/>
      <c r="F281" s="295"/>
      <c r="G281" s="295"/>
      <c r="H281" s="295"/>
      <c r="I281" s="328"/>
      <c r="J281" s="329"/>
      <c r="K281" s="329"/>
      <c r="L281" s="329"/>
      <c r="M281" s="329"/>
      <c r="N281" s="329"/>
      <c r="O281" s="329"/>
      <c r="P281" s="329"/>
      <c r="Q281" s="329"/>
      <c r="R281" s="329"/>
      <c r="S281" s="329"/>
      <c r="T281" s="329"/>
      <c r="U281" s="329"/>
      <c r="V281" s="329"/>
      <c r="W281" s="329"/>
      <c r="X281" s="329"/>
      <c r="Y281" s="329"/>
      <c r="Z281" s="329"/>
      <c r="AA281" s="329"/>
      <c r="AB281" s="329"/>
      <c r="AC281" s="329"/>
      <c r="AD281" s="329"/>
      <c r="AE281" s="329"/>
      <c r="AF281" s="329"/>
      <c r="AG281" s="329"/>
      <c r="AH281" s="329"/>
      <c r="AI281" s="329"/>
      <c r="AJ281" s="329"/>
      <c r="AK281" s="329"/>
      <c r="AL281" s="329"/>
      <c r="AM281" s="329"/>
      <c r="AN281" s="329"/>
      <c r="AO281" s="329"/>
      <c r="AP281" s="329"/>
      <c r="AQ281" s="329"/>
      <c r="AR281" s="330"/>
      <c r="AS281" s="187"/>
      <c r="AT281" s="187"/>
      <c r="AU281" s="151"/>
    </row>
    <row r="282" spans="4:52" ht="14.1" customHeight="1" x14ac:dyDescent="0.15">
      <c r="D282" s="295"/>
      <c r="E282" s="295"/>
      <c r="F282" s="295"/>
      <c r="G282" s="295"/>
      <c r="H282" s="295"/>
      <c r="I282" s="328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29"/>
      <c r="AA282" s="329"/>
      <c r="AB282" s="329"/>
      <c r="AC282" s="329"/>
      <c r="AD282" s="329"/>
      <c r="AE282" s="329"/>
      <c r="AF282" s="329"/>
      <c r="AG282" s="329"/>
      <c r="AH282" s="329"/>
      <c r="AI282" s="329"/>
      <c r="AJ282" s="329"/>
      <c r="AK282" s="329"/>
      <c r="AL282" s="329"/>
      <c r="AM282" s="329"/>
      <c r="AN282" s="329"/>
      <c r="AO282" s="329"/>
      <c r="AP282" s="329"/>
      <c r="AQ282" s="329"/>
      <c r="AR282" s="330"/>
      <c r="AS282" s="187"/>
      <c r="AT282" s="187"/>
      <c r="AU282" s="151"/>
    </row>
    <row r="283" spans="4:52" ht="14.1" customHeight="1" x14ac:dyDescent="0.15">
      <c r="D283" s="295"/>
      <c r="E283" s="295"/>
      <c r="F283" s="295"/>
      <c r="G283" s="295"/>
      <c r="H283" s="295"/>
      <c r="I283" s="331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0"/>
      <c r="AA283" s="310"/>
      <c r="AB283" s="310"/>
      <c r="AC283" s="310"/>
      <c r="AD283" s="310"/>
      <c r="AE283" s="310"/>
      <c r="AF283" s="310"/>
      <c r="AG283" s="310"/>
      <c r="AH283" s="310"/>
      <c r="AI283" s="310"/>
      <c r="AJ283" s="310"/>
      <c r="AK283" s="310"/>
      <c r="AL283" s="310"/>
      <c r="AM283" s="310"/>
      <c r="AN283" s="310"/>
      <c r="AO283" s="310"/>
      <c r="AP283" s="310"/>
      <c r="AQ283" s="310"/>
      <c r="AR283" s="332"/>
      <c r="AS283" s="187" t="s">
        <v>327</v>
      </c>
      <c r="AT283" s="187" t="s">
        <v>323</v>
      </c>
      <c r="AU283" s="151"/>
      <c r="AV283" s="1">
        <f>LEN(I276)</f>
        <v>0</v>
      </c>
      <c r="AW283" s="1" t="s">
        <v>158</v>
      </c>
      <c r="AX283" s="2">
        <v>700</v>
      </c>
      <c r="AY283" s="1" t="s">
        <v>156</v>
      </c>
      <c r="AZ283" s="3" t="str">
        <f>IF(AV283&gt;AX283,"FIGYELEM! Tartsa be a megjelölt karakterszámot!","-")</f>
        <v>-</v>
      </c>
    </row>
    <row r="284" spans="4:52" ht="26.1" customHeight="1" x14ac:dyDescent="0.2">
      <c r="D284" s="295"/>
      <c r="E284" s="295"/>
      <c r="F284" s="295"/>
      <c r="G284" s="295"/>
      <c r="H284" s="295"/>
      <c r="I284" s="286" t="s">
        <v>398</v>
      </c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8"/>
      <c r="Y284" s="308"/>
      <c r="Z284" s="308"/>
      <c r="AA284" s="308"/>
      <c r="AB284" s="308"/>
      <c r="AC284" s="308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8"/>
      <c r="AN284" s="308"/>
      <c r="AO284" s="308"/>
      <c r="AP284" s="308"/>
      <c r="AQ284" s="308"/>
      <c r="AR284" s="309"/>
      <c r="AS284" s="166">
        <f>IF(Y284=BN$54,1,0)</f>
        <v>0</v>
      </c>
      <c r="AT284" s="167"/>
      <c r="AU284" s="165"/>
      <c r="AZ284" s="3" t="str">
        <f>IF(Y284=BN$54,"FIGYELEM! Fejtse ki A részt vevő diákok tevékenységének bemutatása c. mezőben!","-")</f>
        <v>-</v>
      </c>
    </row>
    <row r="285" spans="4:52" ht="26.1" customHeight="1" x14ac:dyDescent="0.2">
      <c r="D285" s="295"/>
      <c r="E285" s="295"/>
      <c r="F285" s="295"/>
      <c r="G285" s="295"/>
      <c r="H285" s="295"/>
      <c r="I285" s="286" t="s">
        <v>251</v>
      </c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8"/>
      <c r="Y285" s="307"/>
      <c r="Z285" s="308"/>
      <c r="AA285" s="308"/>
      <c r="AB285" s="308"/>
      <c r="AC285" s="308"/>
      <c r="AD285" s="308"/>
      <c r="AE285" s="308"/>
      <c r="AF285" s="308"/>
      <c r="AG285" s="308"/>
      <c r="AH285" s="308"/>
      <c r="AI285" s="308"/>
      <c r="AJ285" s="308"/>
      <c r="AK285" s="308"/>
      <c r="AL285" s="308"/>
      <c r="AM285" s="308"/>
      <c r="AN285" s="308"/>
      <c r="AO285" s="308"/>
      <c r="AP285" s="308"/>
      <c r="AQ285" s="308"/>
      <c r="AR285" s="309"/>
      <c r="AS285" s="166">
        <f>IF(Y285=BM$55,1,0)</f>
        <v>0</v>
      </c>
      <c r="AT285" s="167"/>
      <c r="AU285" s="165"/>
      <c r="AZ285" s="3" t="str">
        <f>IF(Y285=BM$55,"FIGYELEM! Fejtse ki A részt vevő diákok tevékenységének bemutatása c. mezőben!","-")</f>
        <v>-</v>
      </c>
    </row>
    <row r="286" spans="4:52" ht="14.1" customHeight="1" x14ac:dyDescent="0.2">
      <c r="D286" s="313" t="s">
        <v>168</v>
      </c>
      <c r="E286" s="314"/>
      <c r="F286" s="314"/>
      <c r="G286" s="314"/>
      <c r="H286" s="315"/>
      <c r="I286" s="322" t="s">
        <v>331</v>
      </c>
      <c r="J286" s="323"/>
      <c r="K286" s="323"/>
      <c r="L286" s="323"/>
      <c r="M286" s="323"/>
      <c r="N286" s="323"/>
      <c r="O286" s="323"/>
      <c r="P286" s="323"/>
      <c r="Q286" s="323"/>
      <c r="R286" s="323"/>
      <c r="S286" s="323"/>
      <c r="T286" s="323"/>
      <c r="U286" s="323"/>
      <c r="V286" s="323"/>
      <c r="W286" s="323"/>
      <c r="X286" s="323"/>
      <c r="Y286" s="323"/>
      <c r="Z286" s="323"/>
      <c r="AA286" s="323"/>
      <c r="AB286" s="323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4"/>
      <c r="AS286" s="164"/>
      <c r="AT286" s="164"/>
      <c r="AU286" s="164"/>
    </row>
    <row r="287" spans="4:52" ht="14.1" customHeight="1" x14ac:dyDescent="0.2">
      <c r="D287" s="316"/>
      <c r="E287" s="317"/>
      <c r="F287" s="317"/>
      <c r="G287" s="317"/>
      <c r="H287" s="318"/>
      <c r="I287" s="307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  <c r="AA287" s="308"/>
      <c r="AB287" s="308"/>
      <c r="AC287" s="308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8"/>
      <c r="AN287" s="308"/>
      <c r="AO287" s="308"/>
      <c r="AP287" s="308"/>
      <c r="AQ287" s="308"/>
      <c r="AR287" s="309"/>
      <c r="AS287" s="165"/>
      <c r="AT287" s="165"/>
      <c r="AU287" s="165"/>
    </row>
    <row r="288" spans="4:52" ht="14.1" customHeight="1" x14ac:dyDescent="0.2">
      <c r="D288" s="316"/>
      <c r="E288" s="317"/>
      <c r="F288" s="317"/>
      <c r="G288" s="317"/>
      <c r="H288" s="318"/>
      <c r="I288" s="286" t="s">
        <v>332</v>
      </c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  <c r="AD288" s="287"/>
      <c r="AE288" s="287"/>
      <c r="AF288" s="287"/>
      <c r="AG288" s="287"/>
      <c r="AH288" s="287"/>
      <c r="AI288" s="287"/>
      <c r="AJ288" s="287"/>
      <c r="AK288" s="287"/>
      <c r="AL288" s="287"/>
      <c r="AM288" s="287"/>
      <c r="AN288" s="287"/>
      <c r="AO288" s="287"/>
      <c r="AP288" s="287"/>
      <c r="AQ288" s="287"/>
      <c r="AR288" s="288"/>
      <c r="AS288" s="164"/>
      <c r="AT288" s="164"/>
      <c r="AU288" s="164"/>
    </row>
    <row r="289" spans="4:52" ht="14.1" customHeight="1" x14ac:dyDescent="0.2">
      <c r="D289" s="316"/>
      <c r="E289" s="317"/>
      <c r="F289" s="317"/>
      <c r="G289" s="317"/>
      <c r="H289" s="318"/>
      <c r="I289" s="307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  <c r="AA289" s="308"/>
      <c r="AB289" s="308"/>
      <c r="AC289" s="308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8"/>
      <c r="AN289" s="308"/>
      <c r="AO289" s="308"/>
      <c r="AP289" s="308"/>
      <c r="AQ289" s="308"/>
      <c r="AR289" s="309"/>
      <c r="AS289" s="165"/>
      <c r="AT289" s="165"/>
      <c r="AU289" s="165"/>
    </row>
    <row r="290" spans="4:52" ht="27.95" customHeight="1" x14ac:dyDescent="0.15">
      <c r="D290" s="316"/>
      <c r="E290" s="317"/>
      <c r="F290" s="317"/>
      <c r="G290" s="317"/>
      <c r="H290" s="318"/>
      <c r="I290" s="286" t="s">
        <v>404</v>
      </c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  <c r="AC290" s="287"/>
      <c r="AD290" s="287"/>
      <c r="AE290" s="287"/>
      <c r="AF290" s="287"/>
      <c r="AG290" s="287"/>
      <c r="AH290" s="287"/>
      <c r="AI290" s="287"/>
      <c r="AJ290" s="287"/>
      <c r="AK290" s="287"/>
      <c r="AL290" s="287"/>
      <c r="AM290" s="287"/>
      <c r="AN290" s="287"/>
      <c r="AO290" s="287"/>
      <c r="AP290" s="287"/>
      <c r="AQ290" s="287"/>
      <c r="AR290" s="288"/>
      <c r="AS290" s="187"/>
      <c r="AT290" s="187"/>
      <c r="AU290" s="164"/>
    </row>
    <row r="291" spans="4:52" ht="14.1" customHeight="1" x14ac:dyDescent="0.15">
      <c r="D291" s="316"/>
      <c r="E291" s="317"/>
      <c r="F291" s="317"/>
      <c r="G291" s="317"/>
      <c r="H291" s="318"/>
      <c r="I291" s="325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6"/>
      <c r="AA291" s="326"/>
      <c r="AB291" s="326"/>
      <c r="AC291" s="326"/>
      <c r="AD291" s="326"/>
      <c r="AE291" s="326"/>
      <c r="AF291" s="326"/>
      <c r="AG291" s="326"/>
      <c r="AH291" s="326"/>
      <c r="AI291" s="326"/>
      <c r="AJ291" s="326"/>
      <c r="AK291" s="326"/>
      <c r="AL291" s="326"/>
      <c r="AM291" s="326"/>
      <c r="AN291" s="326"/>
      <c r="AO291" s="326"/>
      <c r="AP291" s="326"/>
      <c r="AQ291" s="326"/>
      <c r="AR291" s="327"/>
      <c r="AS291" s="187"/>
      <c r="AT291" s="187"/>
      <c r="AU291" s="151"/>
    </row>
    <row r="292" spans="4:52" ht="14.1" customHeight="1" x14ac:dyDescent="0.15">
      <c r="D292" s="316"/>
      <c r="E292" s="317"/>
      <c r="F292" s="317"/>
      <c r="G292" s="317"/>
      <c r="H292" s="318"/>
      <c r="I292" s="328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30"/>
      <c r="AS292" s="187"/>
      <c r="AT292" s="187"/>
      <c r="AU292" s="151"/>
    </row>
    <row r="293" spans="4:52" ht="14.1" customHeight="1" x14ac:dyDescent="0.15">
      <c r="D293" s="316"/>
      <c r="E293" s="317"/>
      <c r="F293" s="317"/>
      <c r="G293" s="317"/>
      <c r="H293" s="318"/>
      <c r="I293" s="328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329"/>
      <c r="AG293" s="329"/>
      <c r="AH293" s="329"/>
      <c r="AI293" s="329"/>
      <c r="AJ293" s="329"/>
      <c r="AK293" s="329"/>
      <c r="AL293" s="329"/>
      <c r="AM293" s="329"/>
      <c r="AN293" s="329"/>
      <c r="AO293" s="329"/>
      <c r="AP293" s="329"/>
      <c r="AQ293" s="329"/>
      <c r="AR293" s="330"/>
      <c r="AS293" s="187"/>
      <c r="AT293" s="187"/>
      <c r="AU293" s="151"/>
    </row>
    <row r="294" spans="4:52" ht="14.1" customHeight="1" x14ac:dyDescent="0.15">
      <c r="D294" s="316"/>
      <c r="E294" s="317"/>
      <c r="F294" s="317"/>
      <c r="G294" s="317"/>
      <c r="H294" s="318"/>
      <c r="I294" s="328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329"/>
      <c r="AG294" s="329"/>
      <c r="AH294" s="329"/>
      <c r="AI294" s="329"/>
      <c r="AJ294" s="329"/>
      <c r="AK294" s="329"/>
      <c r="AL294" s="329"/>
      <c r="AM294" s="329"/>
      <c r="AN294" s="329"/>
      <c r="AO294" s="329"/>
      <c r="AP294" s="329"/>
      <c r="AQ294" s="329"/>
      <c r="AR294" s="330"/>
      <c r="AS294" s="187"/>
      <c r="AT294" s="187"/>
      <c r="AU294" s="151"/>
    </row>
    <row r="295" spans="4:52" ht="14.1" customHeight="1" x14ac:dyDescent="0.15">
      <c r="D295" s="316"/>
      <c r="E295" s="317"/>
      <c r="F295" s="317"/>
      <c r="G295" s="317"/>
      <c r="H295" s="318"/>
      <c r="I295" s="328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  <c r="AE295" s="329"/>
      <c r="AF295" s="329"/>
      <c r="AG295" s="329"/>
      <c r="AH295" s="329"/>
      <c r="AI295" s="329"/>
      <c r="AJ295" s="329"/>
      <c r="AK295" s="329"/>
      <c r="AL295" s="329"/>
      <c r="AM295" s="329"/>
      <c r="AN295" s="329"/>
      <c r="AO295" s="329"/>
      <c r="AP295" s="329"/>
      <c r="AQ295" s="329"/>
      <c r="AR295" s="330"/>
      <c r="AS295" s="187"/>
      <c r="AT295" s="187"/>
      <c r="AU295" s="151"/>
    </row>
    <row r="296" spans="4:52" ht="14.1" customHeight="1" x14ac:dyDescent="0.15">
      <c r="D296" s="316"/>
      <c r="E296" s="317"/>
      <c r="F296" s="317"/>
      <c r="G296" s="317"/>
      <c r="H296" s="318"/>
      <c r="I296" s="328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  <c r="AE296" s="329"/>
      <c r="AF296" s="329"/>
      <c r="AG296" s="329"/>
      <c r="AH296" s="329"/>
      <c r="AI296" s="329"/>
      <c r="AJ296" s="329"/>
      <c r="AK296" s="329"/>
      <c r="AL296" s="329"/>
      <c r="AM296" s="329"/>
      <c r="AN296" s="329"/>
      <c r="AO296" s="329"/>
      <c r="AP296" s="329"/>
      <c r="AQ296" s="329"/>
      <c r="AR296" s="330"/>
      <c r="AS296" s="187"/>
      <c r="AT296" s="187"/>
      <c r="AU296" s="151"/>
    </row>
    <row r="297" spans="4:52" ht="14.1" customHeight="1" x14ac:dyDescent="0.15">
      <c r="D297" s="316"/>
      <c r="E297" s="317"/>
      <c r="F297" s="317"/>
      <c r="G297" s="317"/>
      <c r="H297" s="318"/>
      <c r="I297" s="328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  <c r="X297" s="329"/>
      <c r="Y297" s="329"/>
      <c r="Z297" s="329"/>
      <c r="AA297" s="329"/>
      <c r="AB297" s="329"/>
      <c r="AC297" s="329"/>
      <c r="AD297" s="329"/>
      <c r="AE297" s="329"/>
      <c r="AF297" s="329"/>
      <c r="AG297" s="329"/>
      <c r="AH297" s="329"/>
      <c r="AI297" s="329"/>
      <c r="AJ297" s="329"/>
      <c r="AK297" s="329"/>
      <c r="AL297" s="329"/>
      <c r="AM297" s="329"/>
      <c r="AN297" s="329"/>
      <c r="AO297" s="329"/>
      <c r="AP297" s="329"/>
      <c r="AQ297" s="329"/>
      <c r="AR297" s="330"/>
      <c r="AS297" s="187"/>
      <c r="AT297" s="187"/>
      <c r="AU297" s="151"/>
    </row>
    <row r="298" spans="4:52" ht="14.1" customHeight="1" x14ac:dyDescent="0.15">
      <c r="D298" s="316"/>
      <c r="E298" s="317"/>
      <c r="F298" s="317"/>
      <c r="G298" s="317"/>
      <c r="H298" s="318"/>
      <c r="I298" s="331"/>
      <c r="J298" s="310"/>
      <c r="K298" s="310"/>
      <c r="L298" s="310"/>
      <c r="M298" s="310"/>
      <c r="N298" s="310"/>
      <c r="O298" s="310"/>
      <c r="P298" s="310"/>
      <c r="Q298" s="310"/>
      <c r="R298" s="310"/>
      <c r="S298" s="310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10"/>
      <c r="AF298" s="310"/>
      <c r="AG298" s="310"/>
      <c r="AH298" s="310"/>
      <c r="AI298" s="310"/>
      <c r="AJ298" s="310"/>
      <c r="AK298" s="310"/>
      <c r="AL298" s="310"/>
      <c r="AM298" s="310"/>
      <c r="AN298" s="310"/>
      <c r="AO298" s="310"/>
      <c r="AP298" s="310"/>
      <c r="AQ298" s="310"/>
      <c r="AR298" s="332"/>
      <c r="AS298" s="187" t="s">
        <v>327</v>
      </c>
      <c r="AT298" s="187" t="s">
        <v>323</v>
      </c>
      <c r="AU298" s="151"/>
      <c r="AV298" s="1">
        <f>LEN(I291)</f>
        <v>0</v>
      </c>
      <c r="AW298" s="1" t="s">
        <v>158</v>
      </c>
      <c r="AX298" s="2">
        <v>700</v>
      </c>
      <c r="AY298" s="1" t="s">
        <v>156</v>
      </c>
      <c r="AZ298" s="3" t="str">
        <f>IF(AV298&gt;AX298,"FIGYELEM! Tartsa be a megjelölt karakterszámot!","-")</f>
        <v>-</v>
      </c>
    </row>
    <row r="299" spans="4:52" ht="26.1" customHeight="1" x14ac:dyDescent="0.2">
      <c r="D299" s="316"/>
      <c r="E299" s="317"/>
      <c r="F299" s="317"/>
      <c r="G299" s="317"/>
      <c r="H299" s="318"/>
      <c r="I299" s="286" t="s">
        <v>398</v>
      </c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  <c r="AP299" s="308"/>
      <c r="AQ299" s="308"/>
      <c r="AR299" s="309"/>
      <c r="AS299" s="166">
        <f>IF(Y299=BN$54,1,0)</f>
        <v>0</v>
      </c>
      <c r="AT299" s="167"/>
      <c r="AU299" s="165"/>
      <c r="AZ299" s="3" t="str">
        <f>IF(Y299=BN$54,"FIGYELEM! Fejtse ki A részt vevő diákok tevékenységének bemutatása c. mezőben!","-")</f>
        <v>-</v>
      </c>
    </row>
    <row r="300" spans="4:52" ht="26.1" customHeight="1" x14ac:dyDescent="0.2">
      <c r="D300" s="316"/>
      <c r="E300" s="317"/>
      <c r="F300" s="317"/>
      <c r="G300" s="317"/>
      <c r="H300" s="318"/>
      <c r="I300" s="286" t="s">
        <v>251</v>
      </c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8"/>
      <c r="Y300" s="307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  <c r="AP300" s="308"/>
      <c r="AQ300" s="308"/>
      <c r="AR300" s="309"/>
      <c r="AS300" s="166">
        <f>IF(Y300=BM$55,1,0)</f>
        <v>0</v>
      </c>
      <c r="AT300" s="167"/>
      <c r="AU300" s="165"/>
      <c r="AZ300" s="3" t="str">
        <f>IF(Y300=BM$55,"FIGYELEM! Fejtse ki A részt vevő diákok tevékenységének bemutatása c. mezőben!","-")</f>
        <v>-</v>
      </c>
    </row>
    <row r="301" spans="4:52" ht="14.1" customHeight="1" x14ac:dyDescent="0.2">
      <c r="D301" s="313" t="s">
        <v>169</v>
      </c>
      <c r="E301" s="314"/>
      <c r="F301" s="314"/>
      <c r="G301" s="314"/>
      <c r="H301" s="315"/>
      <c r="I301" s="322" t="s">
        <v>331</v>
      </c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323"/>
      <c r="U301" s="323"/>
      <c r="V301" s="323"/>
      <c r="W301" s="323"/>
      <c r="X301" s="323"/>
      <c r="Y301" s="323"/>
      <c r="Z301" s="323"/>
      <c r="AA301" s="323"/>
      <c r="AB301" s="323"/>
      <c r="AC301" s="323"/>
      <c r="AD301" s="323"/>
      <c r="AE301" s="323"/>
      <c r="AF301" s="323"/>
      <c r="AG301" s="323"/>
      <c r="AH301" s="323"/>
      <c r="AI301" s="323"/>
      <c r="AJ301" s="323"/>
      <c r="AK301" s="323"/>
      <c r="AL301" s="323"/>
      <c r="AM301" s="323"/>
      <c r="AN301" s="323"/>
      <c r="AO301" s="323"/>
      <c r="AP301" s="323"/>
      <c r="AQ301" s="323"/>
      <c r="AR301" s="324"/>
      <c r="AS301" s="164"/>
      <c r="AT301" s="164"/>
      <c r="AU301" s="164"/>
    </row>
    <row r="302" spans="4:52" ht="14.1" customHeight="1" x14ac:dyDescent="0.2">
      <c r="D302" s="316"/>
      <c r="E302" s="317"/>
      <c r="F302" s="317"/>
      <c r="G302" s="317"/>
      <c r="H302" s="318"/>
      <c r="I302" s="307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  <c r="AA302" s="308"/>
      <c r="AB302" s="308"/>
      <c r="AC302" s="308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  <c r="AP302" s="308"/>
      <c r="AQ302" s="308"/>
      <c r="AR302" s="309"/>
      <c r="AS302" s="165"/>
      <c r="AT302" s="165"/>
      <c r="AU302" s="165"/>
    </row>
    <row r="303" spans="4:52" ht="14.1" customHeight="1" x14ac:dyDescent="0.2">
      <c r="D303" s="316"/>
      <c r="E303" s="317"/>
      <c r="F303" s="317"/>
      <c r="G303" s="317"/>
      <c r="H303" s="318"/>
      <c r="I303" s="286" t="s">
        <v>332</v>
      </c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  <c r="AA303" s="287"/>
      <c r="AB303" s="287"/>
      <c r="AC303" s="287"/>
      <c r="AD303" s="287"/>
      <c r="AE303" s="287"/>
      <c r="AF303" s="287"/>
      <c r="AG303" s="287"/>
      <c r="AH303" s="287"/>
      <c r="AI303" s="287"/>
      <c r="AJ303" s="287"/>
      <c r="AK303" s="287"/>
      <c r="AL303" s="287"/>
      <c r="AM303" s="287"/>
      <c r="AN303" s="287"/>
      <c r="AO303" s="287"/>
      <c r="AP303" s="287"/>
      <c r="AQ303" s="287"/>
      <c r="AR303" s="288"/>
      <c r="AS303" s="164"/>
      <c r="AT303" s="164"/>
      <c r="AU303" s="164"/>
    </row>
    <row r="304" spans="4:52" ht="14.1" customHeight="1" x14ac:dyDescent="0.2">
      <c r="D304" s="316"/>
      <c r="E304" s="317"/>
      <c r="F304" s="317"/>
      <c r="G304" s="317"/>
      <c r="H304" s="318"/>
      <c r="I304" s="307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08"/>
      <c r="X304" s="308"/>
      <c r="Y304" s="308"/>
      <c r="Z304" s="308"/>
      <c r="AA304" s="308"/>
      <c r="AB304" s="308"/>
      <c r="AC304" s="308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8"/>
      <c r="AN304" s="308"/>
      <c r="AO304" s="308"/>
      <c r="AP304" s="308"/>
      <c r="AQ304" s="308"/>
      <c r="AR304" s="309"/>
      <c r="AS304" s="165"/>
      <c r="AT304" s="165"/>
      <c r="AU304" s="165"/>
    </row>
    <row r="305" spans="4:52" ht="27.95" customHeight="1" x14ac:dyDescent="0.15">
      <c r="D305" s="316"/>
      <c r="E305" s="317"/>
      <c r="F305" s="317"/>
      <c r="G305" s="317"/>
      <c r="H305" s="318"/>
      <c r="I305" s="286" t="s">
        <v>404</v>
      </c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7"/>
      <c r="AB305" s="287"/>
      <c r="AC305" s="287"/>
      <c r="AD305" s="287"/>
      <c r="AE305" s="287"/>
      <c r="AF305" s="287"/>
      <c r="AG305" s="287"/>
      <c r="AH305" s="287"/>
      <c r="AI305" s="287"/>
      <c r="AJ305" s="287"/>
      <c r="AK305" s="287"/>
      <c r="AL305" s="287"/>
      <c r="AM305" s="287"/>
      <c r="AN305" s="287"/>
      <c r="AO305" s="287"/>
      <c r="AP305" s="287"/>
      <c r="AQ305" s="287"/>
      <c r="AR305" s="288"/>
      <c r="AS305" s="187"/>
      <c r="AT305" s="187"/>
      <c r="AU305" s="164"/>
    </row>
    <row r="306" spans="4:52" ht="14.1" customHeight="1" x14ac:dyDescent="0.15">
      <c r="D306" s="316"/>
      <c r="E306" s="317"/>
      <c r="F306" s="317"/>
      <c r="G306" s="317"/>
      <c r="H306" s="318"/>
      <c r="I306" s="325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7"/>
      <c r="AS306" s="187"/>
      <c r="AT306" s="187"/>
      <c r="AU306" s="151"/>
    </row>
    <row r="307" spans="4:52" ht="14.1" customHeight="1" x14ac:dyDescent="0.15">
      <c r="D307" s="316"/>
      <c r="E307" s="317"/>
      <c r="F307" s="317"/>
      <c r="G307" s="317"/>
      <c r="H307" s="318"/>
      <c r="I307" s="328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29"/>
      <c r="AA307" s="329"/>
      <c r="AB307" s="329"/>
      <c r="AC307" s="329"/>
      <c r="AD307" s="329"/>
      <c r="AE307" s="329"/>
      <c r="AF307" s="329"/>
      <c r="AG307" s="329"/>
      <c r="AH307" s="329"/>
      <c r="AI307" s="329"/>
      <c r="AJ307" s="329"/>
      <c r="AK307" s="329"/>
      <c r="AL307" s="329"/>
      <c r="AM307" s="329"/>
      <c r="AN307" s="329"/>
      <c r="AO307" s="329"/>
      <c r="AP307" s="329"/>
      <c r="AQ307" s="329"/>
      <c r="AR307" s="330"/>
      <c r="AS307" s="187"/>
      <c r="AT307" s="187"/>
      <c r="AU307" s="151"/>
    </row>
    <row r="308" spans="4:52" ht="14.1" customHeight="1" x14ac:dyDescent="0.15">
      <c r="D308" s="316"/>
      <c r="E308" s="317"/>
      <c r="F308" s="317"/>
      <c r="G308" s="317"/>
      <c r="H308" s="318"/>
      <c r="I308" s="328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29"/>
      <c r="AA308" s="329"/>
      <c r="AB308" s="329"/>
      <c r="AC308" s="329"/>
      <c r="AD308" s="329"/>
      <c r="AE308" s="329"/>
      <c r="AF308" s="329"/>
      <c r="AG308" s="329"/>
      <c r="AH308" s="329"/>
      <c r="AI308" s="329"/>
      <c r="AJ308" s="329"/>
      <c r="AK308" s="329"/>
      <c r="AL308" s="329"/>
      <c r="AM308" s="329"/>
      <c r="AN308" s="329"/>
      <c r="AO308" s="329"/>
      <c r="AP308" s="329"/>
      <c r="AQ308" s="329"/>
      <c r="AR308" s="330"/>
      <c r="AS308" s="187"/>
      <c r="AT308" s="187"/>
      <c r="AU308" s="151"/>
    </row>
    <row r="309" spans="4:52" ht="14.1" customHeight="1" x14ac:dyDescent="0.15">
      <c r="D309" s="316"/>
      <c r="E309" s="317"/>
      <c r="F309" s="317"/>
      <c r="G309" s="317"/>
      <c r="H309" s="318"/>
      <c r="I309" s="328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29"/>
      <c r="AA309" s="329"/>
      <c r="AB309" s="329"/>
      <c r="AC309" s="329"/>
      <c r="AD309" s="329"/>
      <c r="AE309" s="329"/>
      <c r="AF309" s="329"/>
      <c r="AG309" s="329"/>
      <c r="AH309" s="329"/>
      <c r="AI309" s="329"/>
      <c r="AJ309" s="329"/>
      <c r="AK309" s="329"/>
      <c r="AL309" s="329"/>
      <c r="AM309" s="329"/>
      <c r="AN309" s="329"/>
      <c r="AO309" s="329"/>
      <c r="AP309" s="329"/>
      <c r="AQ309" s="329"/>
      <c r="AR309" s="330"/>
      <c r="AS309" s="187"/>
      <c r="AT309" s="187"/>
      <c r="AU309" s="151"/>
    </row>
    <row r="310" spans="4:52" ht="14.1" customHeight="1" x14ac:dyDescent="0.15">
      <c r="D310" s="316"/>
      <c r="E310" s="317"/>
      <c r="F310" s="317"/>
      <c r="G310" s="317"/>
      <c r="H310" s="318"/>
      <c r="I310" s="328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29"/>
      <c r="AA310" s="329"/>
      <c r="AB310" s="329"/>
      <c r="AC310" s="329"/>
      <c r="AD310" s="329"/>
      <c r="AE310" s="329"/>
      <c r="AF310" s="329"/>
      <c r="AG310" s="329"/>
      <c r="AH310" s="329"/>
      <c r="AI310" s="329"/>
      <c r="AJ310" s="329"/>
      <c r="AK310" s="329"/>
      <c r="AL310" s="329"/>
      <c r="AM310" s="329"/>
      <c r="AN310" s="329"/>
      <c r="AO310" s="329"/>
      <c r="AP310" s="329"/>
      <c r="AQ310" s="329"/>
      <c r="AR310" s="330"/>
      <c r="AS310" s="187"/>
      <c r="AT310" s="187"/>
      <c r="AU310" s="151"/>
    </row>
    <row r="311" spans="4:52" ht="14.1" customHeight="1" x14ac:dyDescent="0.15">
      <c r="D311" s="316"/>
      <c r="E311" s="317"/>
      <c r="F311" s="317"/>
      <c r="G311" s="317"/>
      <c r="H311" s="318"/>
      <c r="I311" s="328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  <c r="X311" s="329"/>
      <c r="Y311" s="329"/>
      <c r="Z311" s="329"/>
      <c r="AA311" s="329"/>
      <c r="AB311" s="329"/>
      <c r="AC311" s="329"/>
      <c r="AD311" s="329"/>
      <c r="AE311" s="329"/>
      <c r="AF311" s="329"/>
      <c r="AG311" s="329"/>
      <c r="AH311" s="329"/>
      <c r="AI311" s="329"/>
      <c r="AJ311" s="329"/>
      <c r="AK311" s="329"/>
      <c r="AL311" s="329"/>
      <c r="AM311" s="329"/>
      <c r="AN311" s="329"/>
      <c r="AO311" s="329"/>
      <c r="AP311" s="329"/>
      <c r="AQ311" s="329"/>
      <c r="AR311" s="330"/>
      <c r="AS311" s="187"/>
      <c r="AT311" s="187"/>
      <c r="AU311" s="151"/>
    </row>
    <row r="312" spans="4:52" ht="14.1" customHeight="1" x14ac:dyDescent="0.15">
      <c r="D312" s="316"/>
      <c r="E312" s="317"/>
      <c r="F312" s="317"/>
      <c r="G312" s="317"/>
      <c r="H312" s="318"/>
      <c r="I312" s="328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  <c r="X312" s="329"/>
      <c r="Y312" s="329"/>
      <c r="Z312" s="329"/>
      <c r="AA312" s="329"/>
      <c r="AB312" s="329"/>
      <c r="AC312" s="329"/>
      <c r="AD312" s="329"/>
      <c r="AE312" s="329"/>
      <c r="AF312" s="329"/>
      <c r="AG312" s="329"/>
      <c r="AH312" s="329"/>
      <c r="AI312" s="329"/>
      <c r="AJ312" s="329"/>
      <c r="AK312" s="329"/>
      <c r="AL312" s="329"/>
      <c r="AM312" s="329"/>
      <c r="AN312" s="329"/>
      <c r="AO312" s="329"/>
      <c r="AP312" s="329"/>
      <c r="AQ312" s="329"/>
      <c r="AR312" s="330"/>
      <c r="AS312" s="187"/>
      <c r="AT312" s="187"/>
      <c r="AU312" s="151"/>
    </row>
    <row r="313" spans="4:52" ht="14.1" customHeight="1" x14ac:dyDescent="0.15">
      <c r="D313" s="316"/>
      <c r="E313" s="317"/>
      <c r="F313" s="317"/>
      <c r="G313" s="317"/>
      <c r="H313" s="318"/>
      <c r="I313" s="331"/>
      <c r="J313" s="310"/>
      <c r="K313" s="310"/>
      <c r="L313" s="310"/>
      <c r="M313" s="310"/>
      <c r="N313" s="310"/>
      <c r="O313" s="310"/>
      <c r="P313" s="310"/>
      <c r="Q313" s="310"/>
      <c r="R313" s="310"/>
      <c r="S313" s="310"/>
      <c r="T313" s="310"/>
      <c r="U313" s="310"/>
      <c r="V313" s="310"/>
      <c r="W313" s="310"/>
      <c r="X313" s="310"/>
      <c r="Y313" s="310"/>
      <c r="Z313" s="310"/>
      <c r="AA313" s="310"/>
      <c r="AB313" s="310"/>
      <c r="AC313" s="310"/>
      <c r="AD313" s="310"/>
      <c r="AE313" s="310"/>
      <c r="AF313" s="310"/>
      <c r="AG313" s="310"/>
      <c r="AH313" s="310"/>
      <c r="AI313" s="310"/>
      <c r="AJ313" s="310"/>
      <c r="AK313" s="310"/>
      <c r="AL313" s="310"/>
      <c r="AM313" s="310"/>
      <c r="AN313" s="310"/>
      <c r="AO313" s="310"/>
      <c r="AP313" s="310"/>
      <c r="AQ313" s="310"/>
      <c r="AR313" s="332"/>
      <c r="AS313" s="187" t="s">
        <v>327</v>
      </c>
      <c r="AT313" s="187" t="s">
        <v>323</v>
      </c>
      <c r="AU313" s="151"/>
      <c r="AV313" s="1">
        <f>LEN(I306)</f>
        <v>0</v>
      </c>
      <c r="AW313" s="1" t="s">
        <v>158</v>
      </c>
      <c r="AX313" s="2">
        <v>700</v>
      </c>
      <c r="AY313" s="1" t="s">
        <v>156</v>
      </c>
      <c r="AZ313" s="3" t="str">
        <f>IF(AV313&gt;AX313,"FIGYELEM! Tartsa be a megjelölt karakterszámot!","-")</f>
        <v>-</v>
      </c>
    </row>
    <row r="314" spans="4:52" ht="26.1" customHeight="1" x14ac:dyDescent="0.2">
      <c r="D314" s="316"/>
      <c r="E314" s="317"/>
      <c r="F314" s="317"/>
      <c r="G314" s="317"/>
      <c r="H314" s="318"/>
      <c r="I314" s="286" t="s">
        <v>398</v>
      </c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9"/>
      <c r="AS314" s="166">
        <f>IF(Y314=BN$54,1,0)</f>
        <v>0</v>
      </c>
      <c r="AT314" s="167"/>
      <c r="AU314" s="165"/>
      <c r="AZ314" s="3" t="str">
        <f>IF(Y314=BN$54,"FIGYELEM! Fejtse ki A részt vevő diákok tevékenységének bemutatása c. mezőben!","-")</f>
        <v>-</v>
      </c>
    </row>
    <row r="315" spans="4:52" ht="26.1" customHeight="1" x14ac:dyDescent="0.2">
      <c r="D315" s="319"/>
      <c r="E315" s="320"/>
      <c r="F315" s="320"/>
      <c r="G315" s="320"/>
      <c r="H315" s="321"/>
      <c r="I315" s="286" t="s">
        <v>251</v>
      </c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8"/>
      <c r="Y315" s="307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  <c r="AP315" s="308"/>
      <c r="AQ315" s="308"/>
      <c r="AR315" s="309"/>
      <c r="AS315" s="166">
        <f>IF(Y315=BM$55,1,0)</f>
        <v>0</v>
      </c>
      <c r="AT315" s="167"/>
      <c r="AU315" s="165"/>
      <c r="AZ315" s="3" t="str">
        <f>IF(Y315=BM$55,"FIGYELEM! Fejtse ki A részt vevő diákok tevékenységének bemutatása c. mezőben!","-")</f>
        <v>-</v>
      </c>
    </row>
    <row r="316" spans="4:52" ht="27.95" customHeight="1" x14ac:dyDescent="0.2">
      <c r="D316" s="334" t="s">
        <v>83</v>
      </c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  <c r="AB316" s="334"/>
      <c r="AC316" s="334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334"/>
      <c r="AQ316" s="334"/>
      <c r="AR316" s="334"/>
      <c r="AS316" s="163"/>
      <c r="AT316" s="163"/>
      <c r="AU316" s="163"/>
    </row>
    <row r="317" spans="4:52" ht="14.1" customHeight="1" x14ac:dyDescent="0.2">
      <c r="D317" s="296" t="s">
        <v>170</v>
      </c>
      <c r="E317" s="297"/>
      <c r="F317" s="297"/>
      <c r="G317" s="297"/>
      <c r="H317" s="298"/>
      <c r="I317" s="322" t="s">
        <v>331</v>
      </c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3"/>
      <c r="AM317" s="323"/>
      <c r="AN317" s="323"/>
      <c r="AO317" s="323"/>
      <c r="AP317" s="323"/>
      <c r="AQ317" s="323"/>
      <c r="AR317" s="324"/>
      <c r="AS317" s="164"/>
      <c r="AT317" s="164"/>
      <c r="AU317" s="164"/>
    </row>
    <row r="318" spans="4:52" ht="14.1" customHeight="1" x14ac:dyDescent="0.2">
      <c r="D318" s="333"/>
      <c r="E318" s="333"/>
      <c r="F318" s="333"/>
      <c r="G318" s="333"/>
      <c r="H318" s="333"/>
      <c r="I318" s="307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  <c r="AA318" s="308"/>
      <c r="AB318" s="308"/>
      <c r="AC318" s="308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8"/>
      <c r="AN318" s="308"/>
      <c r="AO318" s="308"/>
      <c r="AP318" s="308"/>
      <c r="AQ318" s="308"/>
      <c r="AR318" s="309"/>
      <c r="AS318" s="165"/>
      <c r="AT318" s="165"/>
      <c r="AU318" s="165"/>
    </row>
    <row r="319" spans="4:52" ht="14.1" customHeight="1" x14ac:dyDescent="0.2">
      <c r="D319" s="333"/>
      <c r="E319" s="333"/>
      <c r="F319" s="333"/>
      <c r="G319" s="333"/>
      <c r="H319" s="333"/>
      <c r="I319" s="286" t="s">
        <v>332</v>
      </c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  <c r="AA319" s="287"/>
      <c r="AB319" s="287"/>
      <c r="AC319" s="287"/>
      <c r="AD319" s="287"/>
      <c r="AE319" s="287"/>
      <c r="AF319" s="287"/>
      <c r="AG319" s="287"/>
      <c r="AH319" s="287"/>
      <c r="AI319" s="287"/>
      <c r="AJ319" s="287"/>
      <c r="AK319" s="287"/>
      <c r="AL319" s="287"/>
      <c r="AM319" s="287"/>
      <c r="AN319" s="287"/>
      <c r="AO319" s="287"/>
      <c r="AP319" s="287"/>
      <c r="AQ319" s="287"/>
      <c r="AR319" s="288"/>
      <c r="AS319" s="164"/>
      <c r="AT319" s="164"/>
      <c r="AU319" s="164"/>
    </row>
    <row r="320" spans="4:52" ht="14.1" customHeight="1" x14ac:dyDescent="0.2">
      <c r="D320" s="333"/>
      <c r="E320" s="333"/>
      <c r="F320" s="333"/>
      <c r="G320" s="333"/>
      <c r="H320" s="333"/>
      <c r="I320" s="307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  <c r="AA320" s="308"/>
      <c r="AB320" s="308"/>
      <c r="AC320" s="308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8"/>
      <c r="AN320" s="308"/>
      <c r="AO320" s="308"/>
      <c r="AP320" s="308"/>
      <c r="AQ320" s="308"/>
      <c r="AR320" s="309"/>
      <c r="AS320" s="165"/>
      <c r="AT320" s="165"/>
      <c r="AU320" s="165"/>
    </row>
    <row r="321" spans="4:52" ht="27.95" customHeight="1" x14ac:dyDescent="0.15">
      <c r="D321" s="295" t="s">
        <v>167</v>
      </c>
      <c r="E321" s="295"/>
      <c r="F321" s="295"/>
      <c r="G321" s="295"/>
      <c r="H321" s="295"/>
      <c r="I321" s="286" t="s">
        <v>404</v>
      </c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  <c r="AA321" s="287"/>
      <c r="AB321" s="287"/>
      <c r="AC321" s="287"/>
      <c r="AD321" s="287"/>
      <c r="AE321" s="287"/>
      <c r="AF321" s="287"/>
      <c r="AG321" s="287"/>
      <c r="AH321" s="287"/>
      <c r="AI321" s="287"/>
      <c r="AJ321" s="287"/>
      <c r="AK321" s="287"/>
      <c r="AL321" s="287"/>
      <c r="AM321" s="287"/>
      <c r="AN321" s="287"/>
      <c r="AO321" s="287"/>
      <c r="AP321" s="287"/>
      <c r="AQ321" s="287"/>
      <c r="AR321" s="288"/>
      <c r="AS321" s="187"/>
      <c r="AT321" s="187"/>
      <c r="AU321" s="164"/>
    </row>
    <row r="322" spans="4:52" ht="14.1" customHeight="1" x14ac:dyDescent="0.15">
      <c r="D322" s="295"/>
      <c r="E322" s="295"/>
      <c r="F322" s="295"/>
      <c r="G322" s="295"/>
      <c r="H322" s="295"/>
      <c r="I322" s="325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  <c r="AD322" s="326"/>
      <c r="AE322" s="326"/>
      <c r="AF322" s="326"/>
      <c r="AG322" s="326"/>
      <c r="AH322" s="326"/>
      <c r="AI322" s="326"/>
      <c r="AJ322" s="326"/>
      <c r="AK322" s="326"/>
      <c r="AL322" s="326"/>
      <c r="AM322" s="326"/>
      <c r="AN322" s="326"/>
      <c r="AO322" s="326"/>
      <c r="AP322" s="326"/>
      <c r="AQ322" s="326"/>
      <c r="AR322" s="327"/>
      <c r="AS322" s="187"/>
      <c r="AT322" s="187"/>
      <c r="AU322" s="151"/>
    </row>
    <row r="323" spans="4:52" ht="14.1" customHeight="1" x14ac:dyDescent="0.15">
      <c r="D323" s="295"/>
      <c r="E323" s="295"/>
      <c r="F323" s="295"/>
      <c r="G323" s="295"/>
      <c r="H323" s="295"/>
      <c r="I323" s="328"/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329"/>
      <c r="U323" s="329"/>
      <c r="V323" s="329"/>
      <c r="W323" s="329"/>
      <c r="X323" s="329"/>
      <c r="Y323" s="329"/>
      <c r="Z323" s="329"/>
      <c r="AA323" s="329"/>
      <c r="AB323" s="329"/>
      <c r="AC323" s="329"/>
      <c r="AD323" s="329"/>
      <c r="AE323" s="329"/>
      <c r="AF323" s="329"/>
      <c r="AG323" s="329"/>
      <c r="AH323" s="329"/>
      <c r="AI323" s="329"/>
      <c r="AJ323" s="329"/>
      <c r="AK323" s="329"/>
      <c r="AL323" s="329"/>
      <c r="AM323" s="329"/>
      <c r="AN323" s="329"/>
      <c r="AO323" s="329"/>
      <c r="AP323" s="329"/>
      <c r="AQ323" s="329"/>
      <c r="AR323" s="330"/>
      <c r="AS323" s="187"/>
      <c r="AT323" s="187"/>
      <c r="AU323" s="151"/>
    </row>
    <row r="324" spans="4:52" ht="14.1" customHeight="1" x14ac:dyDescent="0.15">
      <c r="D324" s="295"/>
      <c r="E324" s="295"/>
      <c r="F324" s="295"/>
      <c r="G324" s="295"/>
      <c r="H324" s="295"/>
      <c r="I324" s="328"/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329"/>
      <c r="U324" s="329"/>
      <c r="V324" s="329"/>
      <c r="W324" s="329"/>
      <c r="X324" s="329"/>
      <c r="Y324" s="329"/>
      <c r="Z324" s="329"/>
      <c r="AA324" s="329"/>
      <c r="AB324" s="329"/>
      <c r="AC324" s="329"/>
      <c r="AD324" s="329"/>
      <c r="AE324" s="329"/>
      <c r="AF324" s="329"/>
      <c r="AG324" s="329"/>
      <c r="AH324" s="329"/>
      <c r="AI324" s="329"/>
      <c r="AJ324" s="329"/>
      <c r="AK324" s="329"/>
      <c r="AL324" s="329"/>
      <c r="AM324" s="329"/>
      <c r="AN324" s="329"/>
      <c r="AO324" s="329"/>
      <c r="AP324" s="329"/>
      <c r="AQ324" s="329"/>
      <c r="AR324" s="330"/>
      <c r="AS324" s="187"/>
      <c r="AT324" s="187"/>
      <c r="AU324" s="151"/>
    </row>
    <row r="325" spans="4:52" ht="14.1" customHeight="1" x14ac:dyDescent="0.15">
      <c r="D325" s="295"/>
      <c r="E325" s="295"/>
      <c r="F325" s="295"/>
      <c r="G325" s="295"/>
      <c r="H325" s="295"/>
      <c r="I325" s="328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  <c r="X325" s="329"/>
      <c r="Y325" s="329"/>
      <c r="Z325" s="329"/>
      <c r="AA325" s="329"/>
      <c r="AB325" s="329"/>
      <c r="AC325" s="329"/>
      <c r="AD325" s="329"/>
      <c r="AE325" s="329"/>
      <c r="AF325" s="329"/>
      <c r="AG325" s="329"/>
      <c r="AH325" s="329"/>
      <c r="AI325" s="329"/>
      <c r="AJ325" s="329"/>
      <c r="AK325" s="329"/>
      <c r="AL325" s="329"/>
      <c r="AM325" s="329"/>
      <c r="AN325" s="329"/>
      <c r="AO325" s="329"/>
      <c r="AP325" s="329"/>
      <c r="AQ325" s="329"/>
      <c r="AR325" s="330"/>
      <c r="AS325" s="187"/>
      <c r="AT325" s="187"/>
      <c r="AU325" s="151"/>
    </row>
    <row r="326" spans="4:52" ht="14.1" customHeight="1" x14ac:dyDescent="0.15">
      <c r="D326" s="295"/>
      <c r="E326" s="295"/>
      <c r="F326" s="295"/>
      <c r="G326" s="295"/>
      <c r="H326" s="295"/>
      <c r="I326" s="328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329"/>
      <c r="U326" s="329"/>
      <c r="V326" s="329"/>
      <c r="W326" s="329"/>
      <c r="X326" s="329"/>
      <c r="Y326" s="329"/>
      <c r="Z326" s="329"/>
      <c r="AA326" s="329"/>
      <c r="AB326" s="329"/>
      <c r="AC326" s="329"/>
      <c r="AD326" s="329"/>
      <c r="AE326" s="329"/>
      <c r="AF326" s="329"/>
      <c r="AG326" s="329"/>
      <c r="AH326" s="329"/>
      <c r="AI326" s="329"/>
      <c r="AJ326" s="329"/>
      <c r="AK326" s="329"/>
      <c r="AL326" s="329"/>
      <c r="AM326" s="329"/>
      <c r="AN326" s="329"/>
      <c r="AO326" s="329"/>
      <c r="AP326" s="329"/>
      <c r="AQ326" s="329"/>
      <c r="AR326" s="330"/>
      <c r="AS326" s="187"/>
      <c r="AT326" s="187"/>
      <c r="AU326" s="151"/>
    </row>
    <row r="327" spans="4:52" ht="14.1" customHeight="1" x14ac:dyDescent="0.15">
      <c r="D327" s="295"/>
      <c r="E327" s="295"/>
      <c r="F327" s="295"/>
      <c r="G327" s="295"/>
      <c r="H327" s="295"/>
      <c r="I327" s="328"/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329"/>
      <c r="U327" s="329"/>
      <c r="V327" s="329"/>
      <c r="W327" s="329"/>
      <c r="X327" s="329"/>
      <c r="Y327" s="329"/>
      <c r="Z327" s="329"/>
      <c r="AA327" s="329"/>
      <c r="AB327" s="329"/>
      <c r="AC327" s="329"/>
      <c r="AD327" s="329"/>
      <c r="AE327" s="329"/>
      <c r="AF327" s="329"/>
      <c r="AG327" s="329"/>
      <c r="AH327" s="329"/>
      <c r="AI327" s="329"/>
      <c r="AJ327" s="329"/>
      <c r="AK327" s="329"/>
      <c r="AL327" s="329"/>
      <c r="AM327" s="329"/>
      <c r="AN327" s="329"/>
      <c r="AO327" s="329"/>
      <c r="AP327" s="329"/>
      <c r="AQ327" s="329"/>
      <c r="AR327" s="330"/>
      <c r="AS327" s="187"/>
      <c r="AT327" s="187"/>
      <c r="AU327" s="151"/>
    </row>
    <row r="328" spans="4:52" ht="14.1" customHeight="1" x14ac:dyDescent="0.15">
      <c r="D328" s="295"/>
      <c r="E328" s="295"/>
      <c r="F328" s="295"/>
      <c r="G328" s="295"/>
      <c r="H328" s="295"/>
      <c r="I328" s="328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29"/>
      <c r="AA328" s="329"/>
      <c r="AB328" s="329"/>
      <c r="AC328" s="329"/>
      <c r="AD328" s="329"/>
      <c r="AE328" s="329"/>
      <c r="AF328" s="329"/>
      <c r="AG328" s="329"/>
      <c r="AH328" s="329"/>
      <c r="AI328" s="329"/>
      <c r="AJ328" s="329"/>
      <c r="AK328" s="329"/>
      <c r="AL328" s="329"/>
      <c r="AM328" s="329"/>
      <c r="AN328" s="329"/>
      <c r="AO328" s="329"/>
      <c r="AP328" s="329"/>
      <c r="AQ328" s="329"/>
      <c r="AR328" s="330"/>
      <c r="AS328" s="187"/>
      <c r="AT328" s="187"/>
      <c r="AU328" s="151"/>
    </row>
    <row r="329" spans="4:52" ht="14.1" customHeight="1" x14ac:dyDescent="0.15">
      <c r="D329" s="295"/>
      <c r="E329" s="295"/>
      <c r="F329" s="295"/>
      <c r="G329" s="295"/>
      <c r="H329" s="295"/>
      <c r="I329" s="331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  <c r="AA329" s="310"/>
      <c r="AB329" s="310"/>
      <c r="AC329" s="310"/>
      <c r="AD329" s="310"/>
      <c r="AE329" s="310"/>
      <c r="AF329" s="310"/>
      <c r="AG329" s="310"/>
      <c r="AH329" s="310"/>
      <c r="AI329" s="310"/>
      <c r="AJ329" s="310"/>
      <c r="AK329" s="310"/>
      <c r="AL329" s="310"/>
      <c r="AM329" s="310"/>
      <c r="AN329" s="310"/>
      <c r="AO329" s="310"/>
      <c r="AP329" s="310"/>
      <c r="AQ329" s="310"/>
      <c r="AR329" s="332"/>
      <c r="AS329" s="187" t="s">
        <v>327</v>
      </c>
      <c r="AT329" s="187" t="s">
        <v>323</v>
      </c>
      <c r="AU329" s="151"/>
      <c r="AV329" s="1">
        <f>LEN(I322)</f>
        <v>0</v>
      </c>
      <c r="AW329" s="1" t="s">
        <v>158</v>
      </c>
      <c r="AX329" s="2">
        <v>700</v>
      </c>
      <c r="AY329" s="1" t="s">
        <v>156</v>
      </c>
      <c r="AZ329" s="3" t="str">
        <f>IF(AV329&gt;AX329,"FIGYELEM! Tartsa be a megjelölt karakterszámot!","-")</f>
        <v>-</v>
      </c>
    </row>
    <row r="330" spans="4:52" ht="26.1" customHeight="1" x14ac:dyDescent="0.2">
      <c r="D330" s="295"/>
      <c r="E330" s="295"/>
      <c r="F330" s="295"/>
      <c r="G330" s="295"/>
      <c r="H330" s="295"/>
      <c r="I330" s="286" t="s">
        <v>398</v>
      </c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8"/>
      <c r="Y330" s="308"/>
      <c r="Z330" s="308"/>
      <c r="AA330" s="308"/>
      <c r="AB330" s="308"/>
      <c r="AC330" s="308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  <c r="AP330" s="308"/>
      <c r="AQ330" s="308"/>
      <c r="AR330" s="309"/>
      <c r="AS330" s="166">
        <f>IF(Y330=BN$54,1,0)</f>
        <v>0</v>
      </c>
      <c r="AT330" s="167"/>
      <c r="AU330" s="165"/>
      <c r="AZ330" s="3" t="str">
        <f>IF(Y330=BN$54,"FIGYELEM! Fejtse ki A részt vevő diákok tevékenységének bemutatása c. mezőben!","-")</f>
        <v>-</v>
      </c>
    </row>
    <row r="331" spans="4:52" ht="26.1" customHeight="1" x14ac:dyDescent="0.2">
      <c r="D331" s="295"/>
      <c r="E331" s="295"/>
      <c r="F331" s="295"/>
      <c r="G331" s="295"/>
      <c r="H331" s="295"/>
      <c r="I331" s="286" t="s">
        <v>251</v>
      </c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8"/>
      <c r="Y331" s="307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  <c r="AP331" s="308"/>
      <c r="AQ331" s="308"/>
      <c r="AR331" s="309"/>
      <c r="AS331" s="166">
        <f>IF(Y331=BM$55,1,0)</f>
        <v>0</v>
      </c>
      <c r="AT331" s="167"/>
      <c r="AU331" s="165"/>
      <c r="AZ331" s="3" t="str">
        <f>IF(Y331=BM$55,"FIGYELEM! Fejtse ki A részt vevő diákok tevékenységének bemutatása c. mezőben!","-")</f>
        <v>-</v>
      </c>
    </row>
    <row r="332" spans="4:52" ht="14.1" customHeight="1" x14ac:dyDescent="0.2">
      <c r="D332" s="313" t="s">
        <v>168</v>
      </c>
      <c r="E332" s="314"/>
      <c r="F332" s="314"/>
      <c r="G332" s="314"/>
      <c r="H332" s="315"/>
      <c r="I332" s="322" t="s">
        <v>331</v>
      </c>
      <c r="J332" s="323"/>
      <c r="K332" s="323"/>
      <c r="L332" s="323"/>
      <c r="M332" s="323"/>
      <c r="N332" s="323"/>
      <c r="O332" s="323"/>
      <c r="P332" s="323"/>
      <c r="Q332" s="323"/>
      <c r="R332" s="323"/>
      <c r="S332" s="323"/>
      <c r="T332" s="323"/>
      <c r="U332" s="323"/>
      <c r="V332" s="323"/>
      <c r="W332" s="323"/>
      <c r="X332" s="323"/>
      <c r="Y332" s="323"/>
      <c r="Z332" s="323"/>
      <c r="AA332" s="323"/>
      <c r="AB332" s="323"/>
      <c r="AC332" s="323"/>
      <c r="AD332" s="323"/>
      <c r="AE332" s="323"/>
      <c r="AF332" s="323"/>
      <c r="AG332" s="323"/>
      <c r="AH332" s="323"/>
      <c r="AI332" s="323"/>
      <c r="AJ332" s="323"/>
      <c r="AK332" s="323"/>
      <c r="AL332" s="323"/>
      <c r="AM332" s="323"/>
      <c r="AN332" s="323"/>
      <c r="AO332" s="323"/>
      <c r="AP332" s="323"/>
      <c r="AQ332" s="323"/>
      <c r="AR332" s="324"/>
      <c r="AS332" s="164"/>
      <c r="AT332" s="164"/>
      <c r="AU332" s="164"/>
    </row>
    <row r="333" spans="4:52" ht="14.1" customHeight="1" x14ac:dyDescent="0.2">
      <c r="D333" s="316"/>
      <c r="E333" s="317"/>
      <c r="F333" s="317"/>
      <c r="G333" s="317"/>
      <c r="H333" s="318"/>
      <c r="I333" s="307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  <c r="AA333" s="308"/>
      <c r="AB333" s="308"/>
      <c r="AC333" s="308"/>
      <c r="AD333" s="308"/>
      <c r="AE333" s="308"/>
      <c r="AF333" s="308"/>
      <c r="AG333" s="308"/>
      <c r="AH333" s="308"/>
      <c r="AI333" s="308"/>
      <c r="AJ333" s="308"/>
      <c r="AK333" s="308"/>
      <c r="AL333" s="308"/>
      <c r="AM333" s="308"/>
      <c r="AN333" s="308"/>
      <c r="AO333" s="308"/>
      <c r="AP333" s="308"/>
      <c r="AQ333" s="308"/>
      <c r="AR333" s="309"/>
      <c r="AS333" s="165"/>
      <c r="AT333" s="165"/>
      <c r="AU333" s="165"/>
    </row>
    <row r="334" spans="4:52" ht="14.1" customHeight="1" x14ac:dyDescent="0.2">
      <c r="D334" s="316"/>
      <c r="E334" s="317"/>
      <c r="F334" s="317"/>
      <c r="G334" s="317"/>
      <c r="H334" s="318"/>
      <c r="I334" s="286" t="s">
        <v>332</v>
      </c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  <c r="AA334" s="287"/>
      <c r="AB334" s="287"/>
      <c r="AC334" s="287"/>
      <c r="AD334" s="287"/>
      <c r="AE334" s="287"/>
      <c r="AF334" s="287"/>
      <c r="AG334" s="287"/>
      <c r="AH334" s="287"/>
      <c r="AI334" s="287"/>
      <c r="AJ334" s="287"/>
      <c r="AK334" s="287"/>
      <c r="AL334" s="287"/>
      <c r="AM334" s="287"/>
      <c r="AN334" s="287"/>
      <c r="AO334" s="287"/>
      <c r="AP334" s="287"/>
      <c r="AQ334" s="287"/>
      <c r="AR334" s="288"/>
      <c r="AS334" s="164"/>
      <c r="AT334" s="164"/>
      <c r="AU334" s="164"/>
    </row>
    <row r="335" spans="4:52" ht="14.1" customHeight="1" x14ac:dyDescent="0.2">
      <c r="D335" s="316"/>
      <c r="E335" s="317"/>
      <c r="F335" s="317"/>
      <c r="G335" s="317"/>
      <c r="H335" s="318"/>
      <c r="I335" s="307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  <c r="AA335" s="308"/>
      <c r="AB335" s="308"/>
      <c r="AC335" s="308"/>
      <c r="AD335" s="308"/>
      <c r="AE335" s="308"/>
      <c r="AF335" s="308"/>
      <c r="AG335" s="308"/>
      <c r="AH335" s="308"/>
      <c r="AI335" s="308"/>
      <c r="AJ335" s="308"/>
      <c r="AK335" s="308"/>
      <c r="AL335" s="308"/>
      <c r="AM335" s="308"/>
      <c r="AN335" s="308"/>
      <c r="AO335" s="308"/>
      <c r="AP335" s="308"/>
      <c r="AQ335" s="308"/>
      <c r="AR335" s="309"/>
      <c r="AS335" s="165"/>
      <c r="AT335" s="165"/>
      <c r="AU335" s="165"/>
    </row>
    <row r="336" spans="4:52" ht="27.95" customHeight="1" x14ac:dyDescent="0.15">
      <c r="D336" s="316"/>
      <c r="E336" s="317"/>
      <c r="F336" s="317"/>
      <c r="G336" s="317"/>
      <c r="H336" s="318"/>
      <c r="I336" s="286" t="s">
        <v>404</v>
      </c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  <c r="AA336" s="287"/>
      <c r="AB336" s="287"/>
      <c r="AC336" s="287"/>
      <c r="AD336" s="287"/>
      <c r="AE336" s="287"/>
      <c r="AF336" s="287"/>
      <c r="AG336" s="287"/>
      <c r="AH336" s="287"/>
      <c r="AI336" s="287"/>
      <c r="AJ336" s="287"/>
      <c r="AK336" s="287"/>
      <c r="AL336" s="287"/>
      <c r="AM336" s="287"/>
      <c r="AN336" s="287"/>
      <c r="AO336" s="287"/>
      <c r="AP336" s="287"/>
      <c r="AQ336" s="287"/>
      <c r="AR336" s="288"/>
      <c r="AS336" s="187"/>
      <c r="AT336" s="187"/>
      <c r="AU336" s="164"/>
    </row>
    <row r="337" spans="4:52" ht="14.1" customHeight="1" x14ac:dyDescent="0.15">
      <c r="D337" s="316"/>
      <c r="E337" s="317"/>
      <c r="F337" s="317"/>
      <c r="G337" s="317"/>
      <c r="H337" s="318"/>
      <c r="I337" s="325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7"/>
      <c r="AS337" s="187"/>
      <c r="AT337" s="187"/>
      <c r="AU337" s="151"/>
    </row>
    <row r="338" spans="4:52" ht="14.1" customHeight="1" x14ac:dyDescent="0.15">
      <c r="D338" s="316"/>
      <c r="E338" s="317"/>
      <c r="F338" s="317"/>
      <c r="G338" s="317"/>
      <c r="H338" s="318"/>
      <c r="I338" s="328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  <c r="X338" s="329"/>
      <c r="Y338" s="329"/>
      <c r="Z338" s="329"/>
      <c r="AA338" s="329"/>
      <c r="AB338" s="329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30"/>
      <c r="AS338" s="187"/>
      <c r="AT338" s="187"/>
      <c r="AU338" s="151"/>
    </row>
    <row r="339" spans="4:52" ht="14.1" customHeight="1" x14ac:dyDescent="0.15">
      <c r="D339" s="316"/>
      <c r="E339" s="317"/>
      <c r="F339" s="317"/>
      <c r="G339" s="317"/>
      <c r="H339" s="318"/>
      <c r="I339" s="328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29"/>
      <c r="AA339" s="329"/>
      <c r="AB339" s="329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30"/>
      <c r="AS339" s="187"/>
      <c r="AT339" s="187"/>
      <c r="AU339" s="151"/>
    </row>
    <row r="340" spans="4:52" ht="14.1" customHeight="1" x14ac:dyDescent="0.15">
      <c r="D340" s="316"/>
      <c r="E340" s="317"/>
      <c r="F340" s="317"/>
      <c r="G340" s="317"/>
      <c r="H340" s="318"/>
      <c r="I340" s="328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29"/>
      <c r="AA340" s="329"/>
      <c r="AB340" s="329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30"/>
      <c r="AS340" s="187"/>
      <c r="AT340" s="187"/>
      <c r="AU340" s="151"/>
    </row>
    <row r="341" spans="4:52" ht="14.1" customHeight="1" x14ac:dyDescent="0.15">
      <c r="D341" s="316"/>
      <c r="E341" s="317"/>
      <c r="F341" s="317"/>
      <c r="G341" s="317"/>
      <c r="H341" s="318"/>
      <c r="I341" s="328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29"/>
      <c r="AA341" s="329"/>
      <c r="AB341" s="329"/>
      <c r="AC341" s="329"/>
      <c r="AD341" s="329"/>
      <c r="AE341" s="329"/>
      <c r="AF341" s="329"/>
      <c r="AG341" s="329"/>
      <c r="AH341" s="329"/>
      <c r="AI341" s="329"/>
      <c r="AJ341" s="329"/>
      <c r="AK341" s="329"/>
      <c r="AL341" s="329"/>
      <c r="AM341" s="329"/>
      <c r="AN341" s="329"/>
      <c r="AO341" s="329"/>
      <c r="AP341" s="329"/>
      <c r="AQ341" s="329"/>
      <c r="AR341" s="330"/>
      <c r="AS341" s="187"/>
      <c r="AT341" s="187"/>
      <c r="AU341" s="151"/>
    </row>
    <row r="342" spans="4:52" ht="14.1" customHeight="1" x14ac:dyDescent="0.15">
      <c r="D342" s="316"/>
      <c r="E342" s="317"/>
      <c r="F342" s="317"/>
      <c r="G342" s="317"/>
      <c r="H342" s="318"/>
      <c r="I342" s="328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29"/>
      <c r="AA342" s="329"/>
      <c r="AB342" s="329"/>
      <c r="AC342" s="329"/>
      <c r="AD342" s="329"/>
      <c r="AE342" s="329"/>
      <c r="AF342" s="329"/>
      <c r="AG342" s="329"/>
      <c r="AH342" s="329"/>
      <c r="AI342" s="329"/>
      <c r="AJ342" s="329"/>
      <c r="AK342" s="329"/>
      <c r="AL342" s="329"/>
      <c r="AM342" s="329"/>
      <c r="AN342" s="329"/>
      <c r="AO342" s="329"/>
      <c r="AP342" s="329"/>
      <c r="AQ342" s="329"/>
      <c r="AR342" s="330"/>
      <c r="AS342" s="187"/>
      <c r="AT342" s="187"/>
      <c r="AU342" s="151"/>
    </row>
    <row r="343" spans="4:52" ht="14.1" customHeight="1" x14ac:dyDescent="0.15">
      <c r="D343" s="316"/>
      <c r="E343" s="317"/>
      <c r="F343" s="317"/>
      <c r="G343" s="317"/>
      <c r="H343" s="318"/>
      <c r="I343" s="328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29"/>
      <c r="AA343" s="329"/>
      <c r="AB343" s="329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30"/>
      <c r="AS343" s="187"/>
      <c r="AT343" s="187"/>
      <c r="AU343" s="151"/>
    </row>
    <row r="344" spans="4:52" ht="14.1" customHeight="1" x14ac:dyDescent="0.15">
      <c r="D344" s="316"/>
      <c r="E344" s="317"/>
      <c r="F344" s="317"/>
      <c r="G344" s="317"/>
      <c r="H344" s="318"/>
      <c r="I344" s="331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310"/>
      <c r="U344" s="310"/>
      <c r="V344" s="310"/>
      <c r="W344" s="310"/>
      <c r="X344" s="310"/>
      <c r="Y344" s="310"/>
      <c r="Z344" s="310"/>
      <c r="AA344" s="310"/>
      <c r="AB344" s="310"/>
      <c r="AC344" s="310"/>
      <c r="AD344" s="310"/>
      <c r="AE344" s="310"/>
      <c r="AF344" s="310"/>
      <c r="AG344" s="310"/>
      <c r="AH344" s="310"/>
      <c r="AI344" s="310"/>
      <c r="AJ344" s="310"/>
      <c r="AK344" s="310"/>
      <c r="AL344" s="310"/>
      <c r="AM344" s="310"/>
      <c r="AN344" s="310"/>
      <c r="AO344" s="310"/>
      <c r="AP344" s="310"/>
      <c r="AQ344" s="310"/>
      <c r="AR344" s="332"/>
      <c r="AS344" s="187" t="s">
        <v>327</v>
      </c>
      <c r="AT344" s="187" t="s">
        <v>323</v>
      </c>
      <c r="AU344" s="151"/>
      <c r="AV344" s="1">
        <f>LEN(I337)</f>
        <v>0</v>
      </c>
      <c r="AW344" s="1" t="s">
        <v>158</v>
      </c>
      <c r="AX344" s="2">
        <v>700</v>
      </c>
      <c r="AY344" s="1" t="s">
        <v>156</v>
      </c>
      <c r="AZ344" s="3" t="str">
        <f>IF(AV344&gt;AX344,"FIGYELEM! Tartsa be a megjelölt karakterszámot!","-")</f>
        <v>-</v>
      </c>
    </row>
    <row r="345" spans="4:52" ht="26.1" customHeight="1" x14ac:dyDescent="0.2">
      <c r="D345" s="316"/>
      <c r="E345" s="317"/>
      <c r="F345" s="317"/>
      <c r="G345" s="317"/>
      <c r="H345" s="318"/>
      <c r="I345" s="286" t="s">
        <v>398</v>
      </c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  <c r="AP345" s="308"/>
      <c r="AQ345" s="308"/>
      <c r="AR345" s="309"/>
      <c r="AS345" s="166">
        <f>IF(Y345=BN$54,1,0)</f>
        <v>0</v>
      </c>
      <c r="AT345" s="167"/>
      <c r="AU345" s="165"/>
      <c r="AZ345" s="3" t="str">
        <f>IF(Y345=BN$54,"FIGYELEM! Fejtse ki A részt vevő diákok tevékenységének bemutatása c. mezőben!","-")</f>
        <v>-</v>
      </c>
    </row>
    <row r="346" spans="4:52" ht="26.1" customHeight="1" x14ac:dyDescent="0.2">
      <c r="D346" s="316"/>
      <c r="E346" s="317"/>
      <c r="F346" s="317"/>
      <c r="G346" s="317"/>
      <c r="H346" s="318"/>
      <c r="I346" s="286" t="s">
        <v>251</v>
      </c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8"/>
      <c r="Y346" s="307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  <c r="AP346" s="308"/>
      <c r="AQ346" s="308"/>
      <c r="AR346" s="309"/>
      <c r="AS346" s="166">
        <f>IF(Y346=BM$55,1,0)</f>
        <v>0</v>
      </c>
      <c r="AT346" s="167"/>
      <c r="AU346" s="165"/>
      <c r="AZ346" s="3" t="str">
        <f>IF(Y346=BM$55,"FIGYELEM! Fejtse ki A részt vevő diákok tevékenységének bemutatása c. mezőben!","-")</f>
        <v>-</v>
      </c>
    </row>
    <row r="347" spans="4:52" ht="14.1" customHeight="1" x14ac:dyDescent="0.2">
      <c r="D347" s="313" t="s">
        <v>169</v>
      </c>
      <c r="E347" s="314"/>
      <c r="F347" s="314"/>
      <c r="G347" s="314"/>
      <c r="H347" s="315"/>
      <c r="I347" s="322" t="s">
        <v>331</v>
      </c>
      <c r="J347" s="323"/>
      <c r="K347" s="323"/>
      <c r="L347" s="323"/>
      <c r="M347" s="323"/>
      <c r="N347" s="323"/>
      <c r="O347" s="323"/>
      <c r="P347" s="323"/>
      <c r="Q347" s="323"/>
      <c r="R347" s="323"/>
      <c r="S347" s="323"/>
      <c r="T347" s="323"/>
      <c r="U347" s="323"/>
      <c r="V347" s="323"/>
      <c r="W347" s="323"/>
      <c r="X347" s="323"/>
      <c r="Y347" s="323"/>
      <c r="Z347" s="323"/>
      <c r="AA347" s="323"/>
      <c r="AB347" s="323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4"/>
      <c r="AS347" s="164"/>
      <c r="AT347" s="164"/>
      <c r="AU347" s="164"/>
    </row>
    <row r="348" spans="4:52" ht="14.1" customHeight="1" x14ac:dyDescent="0.2">
      <c r="D348" s="316"/>
      <c r="E348" s="317"/>
      <c r="F348" s="317"/>
      <c r="G348" s="317"/>
      <c r="H348" s="318"/>
      <c r="I348" s="307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  <c r="AA348" s="308"/>
      <c r="AB348" s="308"/>
      <c r="AC348" s="308"/>
      <c r="AD348" s="308"/>
      <c r="AE348" s="308"/>
      <c r="AF348" s="308"/>
      <c r="AG348" s="308"/>
      <c r="AH348" s="308"/>
      <c r="AI348" s="308"/>
      <c r="AJ348" s="308"/>
      <c r="AK348" s="308"/>
      <c r="AL348" s="308"/>
      <c r="AM348" s="308"/>
      <c r="AN348" s="308"/>
      <c r="AO348" s="308"/>
      <c r="AP348" s="308"/>
      <c r="AQ348" s="308"/>
      <c r="AR348" s="309"/>
      <c r="AS348" s="165"/>
      <c r="AT348" s="165"/>
      <c r="AU348" s="165"/>
    </row>
    <row r="349" spans="4:52" ht="14.1" customHeight="1" x14ac:dyDescent="0.2">
      <c r="D349" s="316"/>
      <c r="E349" s="317"/>
      <c r="F349" s="317"/>
      <c r="G349" s="317"/>
      <c r="H349" s="318"/>
      <c r="I349" s="286" t="s">
        <v>332</v>
      </c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  <c r="AA349" s="287"/>
      <c r="AB349" s="287"/>
      <c r="AC349" s="287"/>
      <c r="AD349" s="287"/>
      <c r="AE349" s="287"/>
      <c r="AF349" s="287"/>
      <c r="AG349" s="287"/>
      <c r="AH349" s="287"/>
      <c r="AI349" s="287"/>
      <c r="AJ349" s="287"/>
      <c r="AK349" s="287"/>
      <c r="AL349" s="287"/>
      <c r="AM349" s="287"/>
      <c r="AN349" s="287"/>
      <c r="AO349" s="287"/>
      <c r="AP349" s="287"/>
      <c r="AQ349" s="287"/>
      <c r="AR349" s="288"/>
      <c r="AS349" s="164"/>
      <c r="AT349" s="164"/>
      <c r="AU349" s="164"/>
    </row>
    <row r="350" spans="4:52" ht="14.1" customHeight="1" x14ac:dyDescent="0.2">
      <c r="D350" s="316"/>
      <c r="E350" s="317"/>
      <c r="F350" s="317"/>
      <c r="G350" s="317"/>
      <c r="H350" s="318"/>
      <c r="I350" s="307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8"/>
      <c r="AI350" s="308"/>
      <c r="AJ350" s="308"/>
      <c r="AK350" s="308"/>
      <c r="AL350" s="308"/>
      <c r="AM350" s="308"/>
      <c r="AN350" s="308"/>
      <c r="AO350" s="308"/>
      <c r="AP350" s="308"/>
      <c r="AQ350" s="308"/>
      <c r="AR350" s="309"/>
      <c r="AS350" s="165"/>
      <c r="AT350" s="165"/>
      <c r="AU350" s="165"/>
    </row>
    <row r="351" spans="4:52" ht="27.95" customHeight="1" x14ac:dyDescent="0.15">
      <c r="D351" s="316"/>
      <c r="E351" s="317"/>
      <c r="F351" s="317"/>
      <c r="G351" s="317"/>
      <c r="H351" s="318"/>
      <c r="I351" s="286" t="s">
        <v>404</v>
      </c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  <c r="AA351" s="287"/>
      <c r="AB351" s="287"/>
      <c r="AC351" s="287"/>
      <c r="AD351" s="287"/>
      <c r="AE351" s="287"/>
      <c r="AF351" s="287"/>
      <c r="AG351" s="287"/>
      <c r="AH351" s="287"/>
      <c r="AI351" s="287"/>
      <c r="AJ351" s="287"/>
      <c r="AK351" s="287"/>
      <c r="AL351" s="287"/>
      <c r="AM351" s="287"/>
      <c r="AN351" s="287"/>
      <c r="AO351" s="287"/>
      <c r="AP351" s="287"/>
      <c r="AQ351" s="287"/>
      <c r="AR351" s="288"/>
      <c r="AS351" s="187"/>
      <c r="AT351" s="187"/>
      <c r="AU351" s="164"/>
    </row>
    <row r="352" spans="4:52" ht="14.1" customHeight="1" x14ac:dyDescent="0.15">
      <c r="D352" s="316"/>
      <c r="E352" s="317"/>
      <c r="F352" s="317"/>
      <c r="G352" s="317"/>
      <c r="H352" s="318"/>
      <c r="I352" s="325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  <c r="AA352" s="326"/>
      <c r="AB352" s="326"/>
      <c r="AC352" s="326"/>
      <c r="AD352" s="326"/>
      <c r="AE352" s="326"/>
      <c r="AF352" s="326"/>
      <c r="AG352" s="326"/>
      <c r="AH352" s="326"/>
      <c r="AI352" s="326"/>
      <c r="AJ352" s="326"/>
      <c r="AK352" s="326"/>
      <c r="AL352" s="326"/>
      <c r="AM352" s="326"/>
      <c r="AN352" s="326"/>
      <c r="AO352" s="326"/>
      <c r="AP352" s="326"/>
      <c r="AQ352" s="326"/>
      <c r="AR352" s="327"/>
      <c r="AS352" s="187"/>
      <c r="AT352" s="187"/>
      <c r="AU352" s="151"/>
    </row>
    <row r="353" spans="4:52" ht="14.1" customHeight="1" x14ac:dyDescent="0.15">
      <c r="D353" s="316"/>
      <c r="E353" s="317"/>
      <c r="F353" s="317"/>
      <c r="G353" s="317"/>
      <c r="H353" s="318"/>
      <c r="I353" s="328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29"/>
      <c r="Z353" s="329"/>
      <c r="AA353" s="329"/>
      <c r="AB353" s="329"/>
      <c r="AC353" s="329"/>
      <c r="AD353" s="329"/>
      <c r="AE353" s="329"/>
      <c r="AF353" s="329"/>
      <c r="AG353" s="329"/>
      <c r="AH353" s="329"/>
      <c r="AI353" s="329"/>
      <c r="AJ353" s="329"/>
      <c r="AK353" s="329"/>
      <c r="AL353" s="329"/>
      <c r="AM353" s="329"/>
      <c r="AN353" s="329"/>
      <c r="AO353" s="329"/>
      <c r="AP353" s="329"/>
      <c r="AQ353" s="329"/>
      <c r="AR353" s="330"/>
      <c r="AS353" s="187"/>
      <c r="AT353" s="187"/>
      <c r="AU353" s="151"/>
    </row>
    <row r="354" spans="4:52" ht="14.1" customHeight="1" x14ac:dyDescent="0.15">
      <c r="D354" s="316"/>
      <c r="E354" s="317"/>
      <c r="F354" s="317"/>
      <c r="G354" s="317"/>
      <c r="H354" s="318"/>
      <c r="I354" s="328"/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  <c r="T354" s="329"/>
      <c r="U354" s="329"/>
      <c r="V354" s="329"/>
      <c r="W354" s="329"/>
      <c r="X354" s="329"/>
      <c r="Y354" s="329"/>
      <c r="Z354" s="329"/>
      <c r="AA354" s="329"/>
      <c r="AB354" s="329"/>
      <c r="AC354" s="329"/>
      <c r="AD354" s="329"/>
      <c r="AE354" s="329"/>
      <c r="AF354" s="329"/>
      <c r="AG354" s="329"/>
      <c r="AH354" s="329"/>
      <c r="AI354" s="329"/>
      <c r="AJ354" s="329"/>
      <c r="AK354" s="329"/>
      <c r="AL354" s="329"/>
      <c r="AM354" s="329"/>
      <c r="AN354" s="329"/>
      <c r="AO354" s="329"/>
      <c r="AP354" s="329"/>
      <c r="AQ354" s="329"/>
      <c r="AR354" s="330"/>
      <c r="AS354" s="187"/>
      <c r="AT354" s="187"/>
      <c r="AU354" s="151"/>
    </row>
    <row r="355" spans="4:52" ht="14.1" customHeight="1" x14ac:dyDescent="0.15">
      <c r="D355" s="316"/>
      <c r="E355" s="317"/>
      <c r="F355" s="317"/>
      <c r="G355" s="317"/>
      <c r="H355" s="318"/>
      <c r="I355" s="328"/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  <c r="T355" s="329"/>
      <c r="U355" s="329"/>
      <c r="V355" s="329"/>
      <c r="W355" s="329"/>
      <c r="X355" s="329"/>
      <c r="Y355" s="329"/>
      <c r="Z355" s="329"/>
      <c r="AA355" s="329"/>
      <c r="AB355" s="329"/>
      <c r="AC355" s="329"/>
      <c r="AD355" s="329"/>
      <c r="AE355" s="329"/>
      <c r="AF355" s="329"/>
      <c r="AG355" s="329"/>
      <c r="AH355" s="329"/>
      <c r="AI355" s="329"/>
      <c r="AJ355" s="329"/>
      <c r="AK355" s="329"/>
      <c r="AL355" s="329"/>
      <c r="AM355" s="329"/>
      <c r="AN355" s="329"/>
      <c r="AO355" s="329"/>
      <c r="AP355" s="329"/>
      <c r="AQ355" s="329"/>
      <c r="AR355" s="330"/>
      <c r="AS355" s="187"/>
      <c r="AT355" s="187"/>
      <c r="AU355" s="151"/>
    </row>
    <row r="356" spans="4:52" ht="14.1" customHeight="1" x14ac:dyDescent="0.15">
      <c r="D356" s="316"/>
      <c r="E356" s="317"/>
      <c r="F356" s="317"/>
      <c r="G356" s="317"/>
      <c r="H356" s="318"/>
      <c r="I356" s="328"/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  <c r="T356" s="329"/>
      <c r="U356" s="329"/>
      <c r="V356" s="329"/>
      <c r="W356" s="329"/>
      <c r="X356" s="329"/>
      <c r="Y356" s="329"/>
      <c r="Z356" s="329"/>
      <c r="AA356" s="329"/>
      <c r="AB356" s="329"/>
      <c r="AC356" s="329"/>
      <c r="AD356" s="329"/>
      <c r="AE356" s="329"/>
      <c r="AF356" s="329"/>
      <c r="AG356" s="329"/>
      <c r="AH356" s="329"/>
      <c r="AI356" s="329"/>
      <c r="AJ356" s="329"/>
      <c r="AK356" s="329"/>
      <c r="AL356" s="329"/>
      <c r="AM356" s="329"/>
      <c r="AN356" s="329"/>
      <c r="AO356" s="329"/>
      <c r="AP356" s="329"/>
      <c r="AQ356" s="329"/>
      <c r="AR356" s="330"/>
      <c r="AS356" s="187"/>
      <c r="AT356" s="187"/>
      <c r="AU356" s="151"/>
    </row>
    <row r="357" spans="4:52" ht="14.1" customHeight="1" x14ac:dyDescent="0.15">
      <c r="D357" s="316"/>
      <c r="E357" s="317"/>
      <c r="F357" s="317"/>
      <c r="G357" s="317"/>
      <c r="H357" s="318"/>
      <c r="I357" s="328"/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  <c r="T357" s="329"/>
      <c r="U357" s="329"/>
      <c r="V357" s="329"/>
      <c r="W357" s="329"/>
      <c r="X357" s="329"/>
      <c r="Y357" s="329"/>
      <c r="Z357" s="329"/>
      <c r="AA357" s="329"/>
      <c r="AB357" s="329"/>
      <c r="AC357" s="329"/>
      <c r="AD357" s="329"/>
      <c r="AE357" s="329"/>
      <c r="AF357" s="329"/>
      <c r="AG357" s="329"/>
      <c r="AH357" s="329"/>
      <c r="AI357" s="329"/>
      <c r="AJ357" s="329"/>
      <c r="AK357" s="329"/>
      <c r="AL357" s="329"/>
      <c r="AM357" s="329"/>
      <c r="AN357" s="329"/>
      <c r="AO357" s="329"/>
      <c r="AP357" s="329"/>
      <c r="AQ357" s="329"/>
      <c r="AR357" s="330"/>
      <c r="AS357" s="187"/>
      <c r="AT357" s="187"/>
      <c r="AU357" s="151"/>
    </row>
    <row r="358" spans="4:52" ht="14.1" customHeight="1" x14ac:dyDescent="0.15">
      <c r="D358" s="316"/>
      <c r="E358" s="317"/>
      <c r="F358" s="317"/>
      <c r="G358" s="317"/>
      <c r="H358" s="318"/>
      <c r="I358" s="328"/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  <c r="T358" s="329"/>
      <c r="U358" s="329"/>
      <c r="V358" s="329"/>
      <c r="W358" s="329"/>
      <c r="X358" s="329"/>
      <c r="Y358" s="329"/>
      <c r="Z358" s="329"/>
      <c r="AA358" s="329"/>
      <c r="AB358" s="329"/>
      <c r="AC358" s="329"/>
      <c r="AD358" s="329"/>
      <c r="AE358" s="329"/>
      <c r="AF358" s="329"/>
      <c r="AG358" s="329"/>
      <c r="AH358" s="329"/>
      <c r="AI358" s="329"/>
      <c r="AJ358" s="329"/>
      <c r="AK358" s="329"/>
      <c r="AL358" s="329"/>
      <c r="AM358" s="329"/>
      <c r="AN358" s="329"/>
      <c r="AO358" s="329"/>
      <c r="AP358" s="329"/>
      <c r="AQ358" s="329"/>
      <c r="AR358" s="330"/>
      <c r="AS358" s="187"/>
      <c r="AT358" s="187"/>
      <c r="AU358" s="151"/>
    </row>
    <row r="359" spans="4:52" ht="14.1" customHeight="1" x14ac:dyDescent="0.15">
      <c r="D359" s="316"/>
      <c r="E359" s="317"/>
      <c r="F359" s="317"/>
      <c r="G359" s="317"/>
      <c r="H359" s="318"/>
      <c r="I359" s="331"/>
      <c r="J359" s="310"/>
      <c r="K359" s="310"/>
      <c r="L359" s="310"/>
      <c r="M359" s="310"/>
      <c r="N359" s="310"/>
      <c r="O359" s="310"/>
      <c r="P359" s="310"/>
      <c r="Q359" s="310"/>
      <c r="R359" s="310"/>
      <c r="S359" s="310"/>
      <c r="T359" s="310"/>
      <c r="U359" s="310"/>
      <c r="V359" s="310"/>
      <c r="W359" s="310"/>
      <c r="X359" s="310"/>
      <c r="Y359" s="310"/>
      <c r="Z359" s="310"/>
      <c r="AA359" s="310"/>
      <c r="AB359" s="310"/>
      <c r="AC359" s="310"/>
      <c r="AD359" s="310"/>
      <c r="AE359" s="310"/>
      <c r="AF359" s="310"/>
      <c r="AG359" s="310"/>
      <c r="AH359" s="310"/>
      <c r="AI359" s="310"/>
      <c r="AJ359" s="310"/>
      <c r="AK359" s="310"/>
      <c r="AL359" s="310"/>
      <c r="AM359" s="310"/>
      <c r="AN359" s="310"/>
      <c r="AO359" s="310"/>
      <c r="AP359" s="310"/>
      <c r="AQ359" s="310"/>
      <c r="AR359" s="332"/>
      <c r="AS359" s="187" t="s">
        <v>327</v>
      </c>
      <c r="AT359" s="187" t="s">
        <v>323</v>
      </c>
      <c r="AU359" s="151"/>
      <c r="AV359" s="1">
        <f>LEN(I352)</f>
        <v>0</v>
      </c>
      <c r="AW359" s="1" t="s">
        <v>158</v>
      </c>
      <c r="AX359" s="2">
        <v>700</v>
      </c>
      <c r="AY359" s="1" t="s">
        <v>156</v>
      </c>
      <c r="AZ359" s="3" t="str">
        <f>IF(AV359&gt;AX359,"FIGYELEM! Tartsa be a megjelölt karakterszámot!","-")</f>
        <v>-</v>
      </c>
    </row>
    <row r="360" spans="4:52" ht="26.1" customHeight="1" x14ac:dyDescent="0.2">
      <c r="D360" s="316"/>
      <c r="E360" s="317"/>
      <c r="F360" s="317"/>
      <c r="G360" s="317"/>
      <c r="H360" s="318"/>
      <c r="I360" s="286" t="s">
        <v>398</v>
      </c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  <c r="AP360" s="308"/>
      <c r="AQ360" s="308"/>
      <c r="AR360" s="309"/>
      <c r="AS360" s="166">
        <f>IF(Y360=BN$54,1,0)</f>
        <v>0</v>
      </c>
      <c r="AT360" s="167"/>
      <c r="AU360" s="165"/>
      <c r="AZ360" s="3" t="str">
        <f>IF(Y360=BN$54,"FIGYELEM! Fejtse ki A részt vevő diákok tevékenységének bemutatása c. mezőben!","-")</f>
        <v>-</v>
      </c>
    </row>
    <row r="361" spans="4:52" ht="26.1" customHeight="1" x14ac:dyDescent="0.2">
      <c r="D361" s="319"/>
      <c r="E361" s="320"/>
      <c r="F361" s="320"/>
      <c r="G361" s="320"/>
      <c r="H361" s="321"/>
      <c r="I361" s="286" t="s">
        <v>251</v>
      </c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8"/>
      <c r="Y361" s="307"/>
      <c r="Z361" s="308"/>
      <c r="AA361" s="308"/>
      <c r="AB361" s="308"/>
      <c r="AC361" s="308"/>
      <c r="AD361" s="308"/>
      <c r="AE361" s="308"/>
      <c r="AF361" s="308"/>
      <c r="AG361" s="308"/>
      <c r="AH361" s="308"/>
      <c r="AI361" s="308"/>
      <c r="AJ361" s="308"/>
      <c r="AK361" s="308"/>
      <c r="AL361" s="308"/>
      <c r="AM361" s="308"/>
      <c r="AN361" s="308"/>
      <c r="AO361" s="308"/>
      <c r="AP361" s="308"/>
      <c r="AQ361" s="308"/>
      <c r="AR361" s="309"/>
      <c r="AS361" s="166">
        <f>IF(Y361=BM$55,1,0)</f>
        <v>0</v>
      </c>
      <c r="AT361" s="167"/>
      <c r="AU361" s="165"/>
      <c r="AZ361" s="3" t="str">
        <f>IF(Y361=BM$55,"FIGYELEM! Fejtse ki A részt vevő diákok tevékenységének bemutatása c. mezőben!","-")</f>
        <v>-</v>
      </c>
    </row>
    <row r="362" spans="4:52" ht="27.95" customHeight="1" x14ac:dyDescent="0.2">
      <c r="D362" s="334" t="s">
        <v>84</v>
      </c>
      <c r="E362" s="334"/>
      <c r="F362" s="334"/>
      <c r="G362" s="334"/>
      <c r="H362" s="334"/>
      <c r="I362" s="334"/>
      <c r="J362" s="334"/>
      <c r="K362" s="334"/>
      <c r="L362" s="334"/>
      <c r="M362" s="334"/>
      <c r="N362" s="334"/>
      <c r="O362" s="334"/>
      <c r="P362" s="334"/>
      <c r="Q362" s="334"/>
      <c r="R362" s="334"/>
      <c r="S362" s="334"/>
      <c r="T362" s="334"/>
      <c r="U362" s="334"/>
      <c r="V362" s="334"/>
      <c r="W362" s="334"/>
      <c r="X362" s="334"/>
      <c r="Y362" s="334"/>
      <c r="Z362" s="334"/>
      <c r="AA362" s="334"/>
      <c r="AB362" s="334"/>
      <c r="AC362" s="334"/>
      <c r="AD362" s="334"/>
      <c r="AE362" s="334"/>
      <c r="AF362" s="334"/>
      <c r="AG362" s="334"/>
      <c r="AH362" s="334"/>
      <c r="AI362" s="334"/>
      <c r="AJ362" s="334"/>
      <c r="AK362" s="334"/>
      <c r="AL362" s="334"/>
      <c r="AM362" s="334"/>
      <c r="AN362" s="334"/>
      <c r="AO362" s="334"/>
      <c r="AP362" s="334"/>
      <c r="AQ362" s="334"/>
      <c r="AR362" s="334"/>
      <c r="AS362" s="163"/>
      <c r="AT362" s="163"/>
      <c r="AU362" s="163"/>
    </row>
    <row r="363" spans="4:52" ht="14.1" customHeight="1" x14ac:dyDescent="0.2">
      <c r="D363" s="296" t="s">
        <v>170</v>
      </c>
      <c r="E363" s="297"/>
      <c r="F363" s="297"/>
      <c r="G363" s="297"/>
      <c r="H363" s="298"/>
      <c r="I363" s="322" t="s">
        <v>331</v>
      </c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  <c r="T363" s="323"/>
      <c r="U363" s="323"/>
      <c r="V363" s="323"/>
      <c r="W363" s="323"/>
      <c r="X363" s="323"/>
      <c r="Y363" s="323"/>
      <c r="Z363" s="323"/>
      <c r="AA363" s="323"/>
      <c r="AB363" s="323"/>
      <c r="AC363" s="323"/>
      <c r="AD363" s="323"/>
      <c r="AE363" s="323"/>
      <c r="AF363" s="323"/>
      <c r="AG363" s="323"/>
      <c r="AH363" s="323"/>
      <c r="AI363" s="323"/>
      <c r="AJ363" s="323"/>
      <c r="AK363" s="323"/>
      <c r="AL363" s="323"/>
      <c r="AM363" s="323"/>
      <c r="AN363" s="323"/>
      <c r="AO363" s="323"/>
      <c r="AP363" s="323"/>
      <c r="AQ363" s="323"/>
      <c r="AR363" s="324"/>
      <c r="AS363" s="164"/>
      <c r="AT363" s="164"/>
      <c r="AU363" s="164"/>
    </row>
    <row r="364" spans="4:52" ht="14.1" customHeight="1" x14ac:dyDescent="0.2">
      <c r="D364" s="333"/>
      <c r="E364" s="333"/>
      <c r="F364" s="333"/>
      <c r="G364" s="333"/>
      <c r="H364" s="333"/>
      <c r="I364" s="307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  <c r="AA364" s="308"/>
      <c r="AB364" s="308"/>
      <c r="AC364" s="308"/>
      <c r="AD364" s="308"/>
      <c r="AE364" s="308"/>
      <c r="AF364" s="308"/>
      <c r="AG364" s="308"/>
      <c r="AH364" s="308"/>
      <c r="AI364" s="308"/>
      <c r="AJ364" s="308"/>
      <c r="AK364" s="308"/>
      <c r="AL364" s="308"/>
      <c r="AM364" s="308"/>
      <c r="AN364" s="308"/>
      <c r="AO364" s="308"/>
      <c r="AP364" s="308"/>
      <c r="AQ364" s="308"/>
      <c r="AR364" s="309"/>
      <c r="AS364" s="165"/>
      <c r="AT364" s="165"/>
      <c r="AU364" s="165"/>
    </row>
    <row r="365" spans="4:52" ht="14.1" customHeight="1" x14ac:dyDescent="0.2">
      <c r="D365" s="333"/>
      <c r="E365" s="333"/>
      <c r="F365" s="333"/>
      <c r="G365" s="333"/>
      <c r="H365" s="333"/>
      <c r="I365" s="286" t="s">
        <v>332</v>
      </c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  <c r="AA365" s="287"/>
      <c r="AB365" s="287"/>
      <c r="AC365" s="287"/>
      <c r="AD365" s="287"/>
      <c r="AE365" s="287"/>
      <c r="AF365" s="287"/>
      <c r="AG365" s="287"/>
      <c r="AH365" s="287"/>
      <c r="AI365" s="287"/>
      <c r="AJ365" s="287"/>
      <c r="AK365" s="287"/>
      <c r="AL365" s="287"/>
      <c r="AM365" s="287"/>
      <c r="AN365" s="287"/>
      <c r="AO365" s="287"/>
      <c r="AP365" s="287"/>
      <c r="AQ365" s="287"/>
      <c r="AR365" s="288"/>
      <c r="AS365" s="164"/>
      <c r="AT365" s="164"/>
      <c r="AU365" s="164"/>
    </row>
    <row r="366" spans="4:52" ht="14.1" customHeight="1" x14ac:dyDescent="0.2">
      <c r="D366" s="333"/>
      <c r="E366" s="333"/>
      <c r="F366" s="333"/>
      <c r="G366" s="333"/>
      <c r="H366" s="333"/>
      <c r="I366" s="307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  <c r="AA366" s="308"/>
      <c r="AB366" s="308"/>
      <c r="AC366" s="308"/>
      <c r="AD366" s="308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  <c r="AP366" s="308"/>
      <c r="AQ366" s="308"/>
      <c r="AR366" s="309"/>
      <c r="AS366" s="165"/>
      <c r="AT366" s="165"/>
      <c r="AU366" s="165"/>
    </row>
    <row r="367" spans="4:52" ht="27.95" customHeight="1" x14ac:dyDescent="0.15">
      <c r="D367" s="295" t="s">
        <v>167</v>
      </c>
      <c r="E367" s="295"/>
      <c r="F367" s="295"/>
      <c r="G367" s="295"/>
      <c r="H367" s="295"/>
      <c r="I367" s="286" t="s">
        <v>404</v>
      </c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  <c r="AA367" s="287"/>
      <c r="AB367" s="287"/>
      <c r="AC367" s="287"/>
      <c r="AD367" s="287"/>
      <c r="AE367" s="287"/>
      <c r="AF367" s="287"/>
      <c r="AG367" s="287"/>
      <c r="AH367" s="287"/>
      <c r="AI367" s="287"/>
      <c r="AJ367" s="287"/>
      <c r="AK367" s="287"/>
      <c r="AL367" s="287"/>
      <c r="AM367" s="287"/>
      <c r="AN367" s="287"/>
      <c r="AO367" s="287"/>
      <c r="AP367" s="287"/>
      <c r="AQ367" s="287"/>
      <c r="AR367" s="288"/>
      <c r="AS367" s="187"/>
      <c r="AT367" s="187"/>
      <c r="AU367" s="164"/>
    </row>
    <row r="368" spans="4:52" ht="14.1" customHeight="1" x14ac:dyDescent="0.15">
      <c r="D368" s="295"/>
      <c r="E368" s="295"/>
      <c r="F368" s="295"/>
      <c r="G368" s="295"/>
      <c r="H368" s="295"/>
      <c r="I368" s="325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26"/>
      <c r="X368" s="326"/>
      <c r="Y368" s="326"/>
      <c r="Z368" s="326"/>
      <c r="AA368" s="326"/>
      <c r="AB368" s="326"/>
      <c r="AC368" s="326"/>
      <c r="AD368" s="326"/>
      <c r="AE368" s="326"/>
      <c r="AF368" s="326"/>
      <c r="AG368" s="326"/>
      <c r="AH368" s="326"/>
      <c r="AI368" s="326"/>
      <c r="AJ368" s="326"/>
      <c r="AK368" s="326"/>
      <c r="AL368" s="326"/>
      <c r="AM368" s="326"/>
      <c r="AN368" s="326"/>
      <c r="AO368" s="326"/>
      <c r="AP368" s="326"/>
      <c r="AQ368" s="326"/>
      <c r="AR368" s="327"/>
      <c r="AS368" s="187"/>
      <c r="AT368" s="187"/>
      <c r="AU368" s="151"/>
    </row>
    <row r="369" spans="4:52" ht="14.1" customHeight="1" x14ac:dyDescent="0.15">
      <c r="D369" s="295"/>
      <c r="E369" s="295"/>
      <c r="F369" s="295"/>
      <c r="G369" s="295"/>
      <c r="H369" s="295"/>
      <c r="I369" s="328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/>
      <c r="U369" s="329"/>
      <c r="V369" s="329"/>
      <c r="W369" s="329"/>
      <c r="X369" s="329"/>
      <c r="Y369" s="329"/>
      <c r="Z369" s="329"/>
      <c r="AA369" s="329"/>
      <c r="AB369" s="329"/>
      <c r="AC369" s="329"/>
      <c r="AD369" s="329"/>
      <c r="AE369" s="329"/>
      <c r="AF369" s="329"/>
      <c r="AG369" s="329"/>
      <c r="AH369" s="329"/>
      <c r="AI369" s="329"/>
      <c r="AJ369" s="329"/>
      <c r="AK369" s="329"/>
      <c r="AL369" s="329"/>
      <c r="AM369" s="329"/>
      <c r="AN369" s="329"/>
      <c r="AO369" s="329"/>
      <c r="AP369" s="329"/>
      <c r="AQ369" s="329"/>
      <c r="AR369" s="330"/>
      <c r="AS369" s="187"/>
      <c r="AT369" s="187"/>
      <c r="AU369" s="151"/>
    </row>
    <row r="370" spans="4:52" ht="14.1" customHeight="1" x14ac:dyDescent="0.15">
      <c r="D370" s="295"/>
      <c r="E370" s="295"/>
      <c r="F370" s="295"/>
      <c r="G370" s="295"/>
      <c r="H370" s="295"/>
      <c r="I370" s="328"/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  <c r="T370" s="329"/>
      <c r="U370" s="329"/>
      <c r="V370" s="329"/>
      <c r="W370" s="329"/>
      <c r="X370" s="329"/>
      <c r="Y370" s="329"/>
      <c r="Z370" s="329"/>
      <c r="AA370" s="329"/>
      <c r="AB370" s="329"/>
      <c r="AC370" s="329"/>
      <c r="AD370" s="329"/>
      <c r="AE370" s="329"/>
      <c r="AF370" s="329"/>
      <c r="AG370" s="329"/>
      <c r="AH370" s="329"/>
      <c r="AI370" s="329"/>
      <c r="AJ370" s="329"/>
      <c r="AK370" s="329"/>
      <c r="AL370" s="329"/>
      <c r="AM370" s="329"/>
      <c r="AN370" s="329"/>
      <c r="AO370" s="329"/>
      <c r="AP370" s="329"/>
      <c r="AQ370" s="329"/>
      <c r="AR370" s="330"/>
      <c r="AS370" s="187"/>
      <c r="AT370" s="187"/>
      <c r="AU370" s="151"/>
    </row>
    <row r="371" spans="4:52" ht="14.1" customHeight="1" x14ac:dyDescent="0.15">
      <c r="D371" s="295"/>
      <c r="E371" s="295"/>
      <c r="F371" s="295"/>
      <c r="G371" s="295"/>
      <c r="H371" s="295"/>
      <c r="I371" s="328"/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  <c r="T371" s="329"/>
      <c r="U371" s="329"/>
      <c r="V371" s="329"/>
      <c r="W371" s="329"/>
      <c r="X371" s="329"/>
      <c r="Y371" s="329"/>
      <c r="Z371" s="329"/>
      <c r="AA371" s="329"/>
      <c r="AB371" s="329"/>
      <c r="AC371" s="329"/>
      <c r="AD371" s="329"/>
      <c r="AE371" s="329"/>
      <c r="AF371" s="329"/>
      <c r="AG371" s="329"/>
      <c r="AH371" s="329"/>
      <c r="AI371" s="329"/>
      <c r="AJ371" s="329"/>
      <c r="AK371" s="329"/>
      <c r="AL371" s="329"/>
      <c r="AM371" s="329"/>
      <c r="AN371" s="329"/>
      <c r="AO371" s="329"/>
      <c r="AP371" s="329"/>
      <c r="AQ371" s="329"/>
      <c r="AR371" s="330"/>
      <c r="AS371" s="187"/>
      <c r="AT371" s="187"/>
      <c r="AU371" s="151"/>
    </row>
    <row r="372" spans="4:52" ht="14.1" customHeight="1" x14ac:dyDescent="0.15">
      <c r="D372" s="295"/>
      <c r="E372" s="295"/>
      <c r="F372" s="295"/>
      <c r="G372" s="295"/>
      <c r="H372" s="295"/>
      <c r="I372" s="328"/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  <c r="T372" s="329"/>
      <c r="U372" s="329"/>
      <c r="V372" s="329"/>
      <c r="W372" s="329"/>
      <c r="X372" s="329"/>
      <c r="Y372" s="329"/>
      <c r="Z372" s="329"/>
      <c r="AA372" s="329"/>
      <c r="AB372" s="329"/>
      <c r="AC372" s="329"/>
      <c r="AD372" s="329"/>
      <c r="AE372" s="329"/>
      <c r="AF372" s="329"/>
      <c r="AG372" s="329"/>
      <c r="AH372" s="329"/>
      <c r="AI372" s="329"/>
      <c r="AJ372" s="329"/>
      <c r="AK372" s="329"/>
      <c r="AL372" s="329"/>
      <c r="AM372" s="329"/>
      <c r="AN372" s="329"/>
      <c r="AO372" s="329"/>
      <c r="AP372" s="329"/>
      <c r="AQ372" s="329"/>
      <c r="AR372" s="330"/>
      <c r="AS372" s="187"/>
      <c r="AT372" s="187"/>
      <c r="AU372" s="151"/>
    </row>
    <row r="373" spans="4:52" ht="14.1" customHeight="1" x14ac:dyDescent="0.15">
      <c r="D373" s="295"/>
      <c r="E373" s="295"/>
      <c r="F373" s="295"/>
      <c r="G373" s="295"/>
      <c r="H373" s="295"/>
      <c r="I373" s="328"/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  <c r="T373" s="329"/>
      <c r="U373" s="329"/>
      <c r="V373" s="329"/>
      <c r="W373" s="329"/>
      <c r="X373" s="329"/>
      <c r="Y373" s="329"/>
      <c r="Z373" s="329"/>
      <c r="AA373" s="329"/>
      <c r="AB373" s="329"/>
      <c r="AC373" s="329"/>
      <c r="AD373" s="329"/>
      <c r="AE373" s="329"/>
      <c r="AF373" s="329"/>
      <c r="AG373" s="329"/>
      <c r="AH373" s="329"/>
      <c r="AI373" s="329"/>
      <c r="AJ373" s="329"/>
      <c r="AK373" s="329"/>
      <c r="AL373" s="329"/>
      <c r="AM373" s="329"/>
      <c r="AN373" s="329"/>
      <c r="AO373" s="329"/>
      <c r="AP373" s="329"/>
      <c r="AQ373" s="329"/>
      <c r="AR373" s="330"/>
      <c r="AS373" s="187"/>
      <c r="AT373" s="187"/>
      <c r="AU373" s="151"/>
    </row>
    <row r="374" spans="4:52" ht="14.1" customHeight="1" x14ac:dyDescent="0.15">
      <c r="D374" s="295"/>
      <c r="E374" s="295"/>
      <c r="F374" s="295"/>
      <c r="G374" s="295"/>
      <c r="H374" s="295"/>
      <c r="I374" s="328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/>
      <c r="U374" s="329"/>
      <c r="V374" s="329"/>
      <c r="W374" s="329"/>
      <c r="X374" s="329"/>
      <c r="Y374" s="329"/>
      <c r="Z374" s="329"/>
      <c r="AA374" s="329"/>
      <c r="AB374" s="329"/>
      <c r="AC374" s="329"/>
      <c r="AD374" s="329"/>
      <c r="AE374" s="329"/>
      <c r="AF374" s="329"/>
      <c r="AG374" s="329"/>
      <c r="AH374" s="329"/>
      <c r="AI374" s="329"/>
      <c r="AJ374" s="329"/>
      <c r="AK374" s="329"/>
      <c r="AL374" s="329"/>
      <c r="AM374" s="329"/>
      <c r="AN374" s="329"/>
      <c r="AO374" s="329"/>
      <c r="AP374" s="329"/>
      <c r="AQ374" s="329"/>
      <c r="AR374" s="330"/>
      <c r="AS374" s="187"/>
      <c r="AT374" s="187"/>
      <c r="AU374" s="151"/>
    </row>
    <row r="375" spans="4:52" ht="14.1" customHeight="1" x14ac:dyDescent="0.15">
      <c r="D375" s="295"/>
      <c r="E375" s="295"/>
      <c r="F375" s="295"/>
      <c r="G375" s="295"/>
      <c r="H375" s="295"/>
      <c r="I375" s="331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10"/>
      <c r="X375" s="310"/>
      <c r="Y375" s="310"/>
      <c r="Z375" s="310"/>
      <c r="AA375" s="310"/>
      <c r="AB375" s="310"/>
      <c r="AC375" s="310"/>
      <c r="AD375" s="310"/>
      <c r="AE375" s="310"/>
      <c r="AF375" s="310"/>
      <c r="AG375" s="310"/>
      <c r="AH375" s="310"/>
      <c r="AI375" s="310"/>
      <c r="AJ375" s="310"/>
      <c r="AK375" s="310"/>
      <c r="AL375" s="310"/>
      <c r="AM375" s="310"/>
      <c r="AN375" s="310"/>
      <c r="AO375" s="310"/>
      <c r="AP375" s="310"/>
      <c r="AQ375" s="310"/>
      <c r="AR375" s="332"/>
      <c r="AS375" s="187" t="s">
        <v>327</v>
      </c>
      <c r="AT375" s="187" t="s">
        <v>323</v>
      </c>
      <c r="AU375" s="151"/>
      <c r="AV375" s="1">
        <f>LEN(I368)</f>
        <v>0</v>
      </c>
      <c r="AW375" s="1" t="s">
        <v>158</v>
      </c>
      <c r="AX375" s="2">
        <v>700</v>
      </c>
      <c r="AY375" s="1" t="s">
        <v>156</v>
      </c>
      <c r="AZ375" s="3" t="str">
        <f>IF(AV375&gt;AX375,"FIGYELEM! Tartsa be a megjelölt karakterszámot!","-")</f>
        <v>-</v>
      </c>
    </row>
    <row r="376" spans="4:52" ht="26.1" customHeight="1" x14ac:dyDescent="0.2">
      <c r="D376" s="295"/>
      <c r="E376" s="295"/>
      <c r="F376" s="295"/>
      <c r="G376" s="295"/>
      <c r="H376" s="295"/>
      <c r="I376" s="286" t="s">
        <v>398</v>
      </c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8"/>
      <c r="Y376" s="308"/>
      <c r="Z376" s="308"/>
      <c r="AA376" s="308"/>
      <c r="AB376" s="308"/>
      <c r="AC376" s="308"/>
      <c r="AD376" s="308"/>
      <c r="AE376" s="308"/>
      <c r="AF376" s="308"/>
      <c r="AG376" s="308"/>
      <c r="AH376" s="308"/>
      <c r="AI376" s="308"/>
      <c r="AJ376" s="308"/>
      <c r="AK376" s="308"/>
      <c r="AL376" s="308"/>
      <c r="AM376" s="308"/>
      <c r="AN376" s="308"/>
      <c r="AO376" s="308"/>
      <c r="AP376" s="308"/>
      <c r="AQ376" s="308"/>
      <c r="AR376" s="309"/>
      <c r="AS376" s="166">
        <f>IF(Y376=BN$54,1,0)</f>
        <v>0</v>
      </c>
      <c r="AT376" s="167"/>
      <c r="AU376" s="165"/>
      <c r="AZ376" s="3" t="str">
        <f>IF(Y376=BN$54,"FIGYELEM! Fejtse ki A részt vevő diákok tevékenységének bemutatása c. mezőben!","-")</f>
        <v>-</v>
      </c>
    </row>
    <row r="377" spans="4:52" ht="26.1" customHeight="1" x14ac:dyDescent="0.2">
      <c r="D377" s="295"/>
      <c r="E377" s="295"/>
      <c r="F377" s="295"/>
      <c r="G377" s="295"/>
      <c r="H377" s="295"/>
      <c r="I377" s="286" t="s">
        <v>251</v>
      </c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8"/>
      <c r="Y377" s="307"/>
      <c r="Z377" s="308"/>
      <c r="AA377" s="308"/>
      <c r="AB377" s="308"/>
      <c r="AC377" s="308"/>
      <c r="AD377" s="308"/>
      <c r="AE377" s="308"/>
      <c r="AF377" s="308"/>
      <c r="AG377" s="308"/>
      <c r="AH377" s="308"/>
      <c r="AI377" s="308"/>
      <c r="AJ377" s="308"/>
      <c r="AK377" s="308"/>
      <c r="AL377" s="308"/>
      <c r="AM377" s="308"/>
      <c r="AN377" s="308"/>
      <c r="AO377" s="308"/>
      <c r="AP377" s="308"/>
      <c r="AQ377" s="308"/>
      <c r="AR377" s="309"/>
      <c r="AS377" s="166">
        <f>IF(Y377=BM$55,1,0)</f>
        <v>0</v>
      </c>
      <c r="AT377" s="167"/>
      <c r="AU377" s="165"/>
      <c r="AZ377" s="3" t="str">
        <f>IF(Y377=BM$55,"FIGYELEM! Fejtse ki A részt vevő diákok tevékenységének bemutatása c. mezőben!","-")</f>
        <v>-</v>
      </c>
    </row>
    <row r="378" spans="4:52" ht="14.1" customHeight="1" x14ac:dyDescent="0.2">
      <c r="D378" s="313" t="s">
        <v>168</v>
      </c>
      <c r="E378" s="314"/>
      <c r="F378" s="314"/>
      <c r="G378" s="314"/>
      <c r="H378" s="315"/>
      <c r="I378" s="322" t="s">
        <v>331</v>
      </c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  <c r="T378" s="323"/>
      <c r="U378" s="323"/>
      <c r="V378" s="323"/>
      <c r="W378" s="323"/>
      <c r="X378" s="323"/>
      <c r="Y378" s="323"/>
      <c r="Z378" s="323"/>
      <c r="AA378" s="323"/>
      <c r="AB378" s="323"/>
      <c r="AC378" s="323"/>
      <c r="AD378" s="323"/>
      <c r="AE378" s="323"/>
      <c r="AF378" s="323"/>
      <c r="AG378" s="323"/>
      <c r="AH378" s="323"/>
      <c r="AI378" s="323"/>
      <c r="AJ378" s="323"/>
      <c r="AK378" s="323"/>
      <c r="AL378" s="323"/>
      <c r="AM378" s="323"/>
      <c r="AN378" s="323"/>
      <c r="AO378" s="323"/>
      <c r="AP378" s="323"/>
      <c r="AQ378" s="323"/>
      <c r="AR378" s="324"/>
      <c r="AS378" s="164"/>
      <c r="AT378" s="164"/>
      <c r="AU378" s="164"/>
    </row>
    <row r="379" spans="4:52" ht="14.1" customHeight="1" x14ac:dyDescent="0.2">
      <c r="D379" s="316"/>
      <c r="E379" s="317"/>
      <c r="F379" s="317"/>
      <c r="G379" s="317"/>
      <c r="H379" s="318"/>
      <c r="I379" s="307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08"/>
      <c r="AI379" s="308"/>
      <c r="AJ379" s="308"/>
      <c r="AK379" s="308"/>
      <c r="AL379" s="308"/>
      <c r="AM379" s="308"/>
      <c r="AN379" s="308"/>
      <c r="AO379" s="308"/>
      <c r="AP379" s="308"/>
      <c r="AQ379" s="308"/>
      <c r="AR379" s="309"/>
      <c r="AS379" s="165"/>
      <c r="AT379" s="165"/>
      <c r="AU379" s="165"/>
    </row>
    <row r="380" spans="4:52" ht="14.1" customHeight="1" x14ac:dyDescent="0.2">
      <c r="D380" s="316"/>
      <c r="E380" s="317"/>
      <c r="F380" s="317"/>
      <c r="G380" s="317"/>
      <c r="H380" s="318"/>
      <c r="I380" s="286" t="s">
        <v>332</v>
      </c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  <c r="AA380" s="287"/>
      <c r="AB380" s="287"/>
      <c r="AC380" s="287"/>
      <c r="AD380" s="287"/>
      <c r="AE380" s="287"/>
      <c r="AF380" s="287"/>
      <c r="AG380" s="287"/>
      <c r="AH380" s="287"/>
      <c r="AI380" s="287"/>
      <c r="AJ380" s="287"/>
      <c r="AK380" s="287"/>
      <c r="AL380" s="287"/>
      <c r="AM380" s="287"/>
      <c r="AN380" s="287"/>
      <c r="AO380" s="287"/>
      <c r="AP380" s="287"/>
      <c r="AQ380" s="287"/>
      <c r="AR380" s="288"/>
      <c r="AS380" s="164"/>
      <c r="AT380" s="164"/>
      <c r="AU380" s="164"/>
    </row>
    <row r="381" spans="4:52" ht="14.1" customHeight="1" x14ac:dyDescent="0.2">
      <c r="D381" s="316"/>
      <c r="E381" s="317"/>
      <c r="F381" s="317"/>
      <c r="G381" s="317"/>
      <c r="H381" s="318"/>
      <c r="I381" s="307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308"/>
      <c r="AI381" s="308"/>
      <c r="AJ381" s="308"/>
      <c r="AK381" s="308"/>
      <c r="AL381" s="308"/>
      <c r="AM381" s="308"/>
      <c r="AN381" s="308"/>
      <c r="AO381" s="308"/>
      <c r="AP381" s="308"/>
      <c r="AQ381" s="308"/>
      <c r="AR381" s="309"/>
      <c r="AS381" s="165"/>
      <c r="AT381" s="165"/>
      <c r="AU381" s="165"/>
    </row>
    <row r="382" spans="4:52" ht="27.95" customHeight="1" x14ac:dyDescent="0.15">
      <c r="D382" s="316"/>
      <c r="E382" s="317"/>
      <c r="F382" s="317"/>
      <c r="G382" s="317"/>
      <c r="H382" s="318"/>
      <c r="I382" s="286" t="s">
        <v>404</v>
      </c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  <c r="AA382" s="287"/>
      <c r="AB382" s="287"/>
      <c r="AC382" s="287"/>
      <c r="AD382" s="287"/>
      <c r="AE382" s="287"/>
      <c r="AF382" s="287"/>
      <c r="AG382" s="287"/>
      <c r="AH382" s="287"/>
      <c r="AI382" s="287"/>
      <c r="AJ382" s="287"/>
      <c r="AK382" s="287"/>
      <c r="AL382" s="287"/>
      <c r="AM382" s="287"/>
      <c r="AN382" s="287"/>
      <c r="AO382" s="287"/>
      <c r="AP382" s="287"/>
      <c r="AQ382" s="287"/>
      <c r="AR382" s="288"/>
      <c r="AS382" s="187"/>
      <c r="AT382" s="187"/>
      <c r="AU382" s="164"/>
    </row>
    <row r="383" spans="4:52" ht="14.1" customHeight="1" x14ac:dyDescent="0.15">
      <c r="D383" s="316"/>
      <c r="E383" s="317"/>
      <c r="F383" s="317"/>
      <c r="G383" s="317"/>
      <c r="H383" s="318"/>
      <c r="I383" s="325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26"/>
      <c r="X383" s="326"/>
      <c r="Y383" s="326"/>
      <c r="Z383" s="326"/>
      <c r="AA383" s="326"/>
      <c r="AB383" s="326"/>
      <c r="AC383" s="326"/>
      <c r="AD383" s="326"/>
      <c r="AE383" s="326"/>
      <c r="AF383" s="326"/>
      <c r="AG383" s="326"/>
      <c r="AH383" s="326"/>
      <c r="AI383" s="326"/>
      <c r="AJ383" s="326"/>
      <c r="AK383" s="326"/>
      <c r="AL383" s="326"/>
      <c r="AM383" s="326"/>
      <c r="AN383" s="326"/>
      <c r="AO383" s="326"/>
      <c r="AP383" s="326"/>
      <c r="AQ383" s="326"/>
      <c r="AR383" s="327"/>
      <c r="AS383" s="187"/>
      <c r="AT383" s="187"/>
      <c r="AU383" s="151"/>
    </row>
    <row r="384" spans="4:52" ht="14.1" customHeight="1" x14ac:dyDescent="0.15">
      <c r="D384" s="316"/>
      <c r="E384" s="317"/>
      <c r="F384" s="317"/>
      <c r="G384" s="317"/>
      <c r="H384" s="318"/>
      <c r="I384" s="328"/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  <c r="T384" s="329"/>
      <c r="U384" s="329"/>
      <c r="V384" s="329"/>
      <c r="W384" s="329"/>
      <c r="X384" s="329"/>
      <c r="Y384" s="329"/>
      <c r="Z384" s="329"/>
      <c r="AA384" s="329"/>
      <c r="AB384" s="329"/>
      <c r="AC384" s="329"/>
      <c r="AD384" s="329"/>
      <c r="AE384" s="329"/>
      <c r="AF384" s="329"/>
      <c r="AG384" s="329"/>
      <c r="AH384" s="329"/>
      <c r="AI384" s="329"/>
      <c r="AJ384" s="329"/>
      <c r="AK384" s="329"/>
      <c r="AL384" s="329"/>
      <c r="AM384" s="329"/>
      <c r="AN384" s="329"/>
      <c r="AO384" s="329"/>
      <c r="AP384" s="329"/>
      <c r="AQ384" s="329"/>
      <c r="AR384" s="330"/>
      <c r="AS384" s="187"/>
      <c r="AT384" s="187"/>
      <c r="AU384" s="151"/>
    </row>
    <row r="385" spans="4:52" ht="14.1" customHeight="1" x14ac:dyDescent="0.15">
      <c r="D385" s="316"/>
      <c r="E385" s="317"/>
      <c r="F385" s="317"/>
      <c r="G385" s="317"/>
      <c r="H385" s="318"/>
      <c r="I385" s="328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/>
      <c r="U385" s="329"/>
      <c r="V385" s="329"/>
      <c r="W385" s="329"/>
      <c r="X385" s="329"/>
      <c r="Y385" s="329"/>
      <c r="Z385" s="329"/>
      <c r="AA385" s="329"/>
      <c r="AB385" s="329"/>
      <c r="AC385" s="329"/>
      <c r="AD385" s="329"/>
      <c r="AE385" s="329"/>
      <c r="AF385" s="329"/>
      <c r="AG385" s="329"/>
      <c r="AH385" s="329"/>
      <c r="AI385" s="329"/>
      <c r="AJ385" s="329"/>
      <c r="AK385" s="329"/>
      <c r="AL385" s="329"/>
      <c r="AM385" s="329"/>
      <c r="AN385" s="329"/>
      <c r="AO385" s="329"/>
      <c r="AP385" s="329"/>
      <c r="AQ385" s="329"/>
      <c r="AR385" s="330"/>
      <c r="AS385" s="187"/>
      <c r="AT385" s="187"/>
      <c r="AU385" s="151"/>
    </row>
    <row r="386" spans="4:52" ht="14.1" customHeight="1" x14ac:dyDescent="0.15">
      <c r="D386" s="316"/>
      <c r="E386" s="317"/>
      <c r="F386" s="317"/>
      <c r="G386" s="317"/>
      <c r="H386" s="318"/>
      <c r="I386" s="328"/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29"/>
      <c r="W386" s="329"/>
      <c r="X386" s="329"/>
      <c r="Y386" s="329"/>
      <c r="Z386" s="329"/>
      <c r="AA386" s="329"/>
      <c r="AB386" s="329"/>
      <c r="AC386" s="329"/>
      <c r="AD386" s="329"/>
      <c r="AE386" s="329"/>
      <c r="AF386" s="329"/>
      <c r="AG386" s="329"/>
      <c r="AH386" s="329"/>
      <c r="AI386" s="329"/>
      <c r="AJ386" s="329"/>
      <c r="AK386" s="329"/>
      <c r="AL386" s="329"/>
      <c r="AM386" s="329"/>
      <c r="AN386" s="329"/>
      <c r="AO386" s="329"/>
      <c r="AP386" s="329"/>
      <c r="AQ386" s="329"/>
      <c r="AR386" s="330"/>
      <c r="AS386" s="187"/>
      <c r="AT386" s="187"/>
      <c r="AU386" s="151"/>
    </row>
    <row r="387" spans="4:52" ht="14.1" customHeight="1" x14ac:dyDescent="0.15">
      <c r="D387" s="316"/>
      <c r="E387" s="317"/>
      <c r="F387" s="317"/>
      <c r="G387" s="317"/>
      <c r="H387" s="318"/>
      <c r="I387" s="328"/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  <c r="T387" s="329"/>
      <c r="U387" s="329"/>
      <c r="V387" s="329"/>
      <c r="W387" s="329"/>
      <c r="X387" s="329"/>
      <c r="Y387" s="329"/>
      <c r="Z387" s="329"/>
      <c r="AA387" s="329"/>
      <c r="AB387" s="329"/>
      <c r="AC387" s="329"/>
      <c r="AD387" s="329"/>
      <c r="AE387" s="329"/>
      <c r="AF387" s="329"/>
      <c r="AG387" s="329"/>
      <c r="AH387" s="329"/>
      <c r="AI387" s="329"/>
      <c r="AJ387" s="329"/>
      <c r="AK387" s="329"/>
      <c r="AL387" s="329"/>
      <c r="AM387" s="329"/>
      <c r="AN387" s="329"/>
      <c r="AO387" s="329"/>
      <c r="AP387" s="329"/>
      <c r="AQ387" s="329"/>
      <c r="AR387" s="330"/>
      <c r="AS387" s="187"/>
      <c r="AT387" s="187"/>
      <c r="AU387" s="151"/>
    </row>
    <row r="388" spans="4:52" ht="14.1" customHeight="1" x14ac:dyDescent="0.15">
      <c r="D388" s="316"/>
      <c r="E388" s="317"/>
      <c r="F388" s="317"/>
      <c r="G388" s="317"/>
      <c r="H388" s="318"/>
      <c r="I388" s="328"/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  <c r="T388" s="329"/>
      <c r="U388" s="329"/>
      <c r="V388" s="329"/>
      <c r="W388" s="329"/>
      <c r="X388" s="329"/>
      <c r="Y388" s="329"/>
      <c r="Z388" s="329"/>
      <c r="AA388" s="329"/>
      <c r="AB388" s="329"/>
      <c r="AC388" s="329"/>
      <c r="AD388" s="329"/>
      <c r="AE388" s="329"/>
      <c r="AF388" s="329"/>
      <c r="AG388" s="329"/>
      <c r="AH388" s="329"/>
      <c r="AI388" s="329"/>
      <c r="AJ388" s="329"/>
      <c r="AK388" s="329"/>
      <c r="AL388" s="329"/>
      <c r="AM388" s="329"/>
      <c r="AN388" s="329"/>
      <c r="AO388" s="329"/>
      <c r="AP388" s="329"/>
      <c r="AQ388" s="329"/>
      <c r="AR388" s="330"/>
      <c r="AS388" s="187"/>
      <c r="AT388" s="187"/>
      <c r="AU388" s="151"/>
    </row>
    <row r="389" spans="4:52" ht="14.1" customHeight="1" x14ac:dyDescent="0.15">
      <c r="D389" s="316"/>
      <c r="E389" s="317"/>
      <c r="F389" s="317"/>
      <c r="G389" s="317"/>
      <c r="H389" s="318"/>
      <c r="I389" s="328"/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  <c r="T389" s="329"/>
      <c r="U389" s="329"/>
      <c r="V389" s="329"/>
      <c r="W389" s="329"/>
      <c r="X389" s="329"/>
      <c r="Y389" s="329"/>
      <c r="Z389" s="329"/>
      <c r="AA389" s="329"/>
      <c r="AB389" s="329"/>
      <c r="AC389" s="329"/>
      <c r="AD389" s="329"/>
      <c r="AE389" s="329"/>
      <c r="AF389" s="329"/>
      <c r="AG389" s="329"/>
      <c r="AH389" s="329"/>
      <c r="AI389" s="329"/>
      <c r="AJ389" s="329"/>
      <c r="AK389" s="329"/>
      <c r="AL389" s="329"/>
      <c r="AM389" s="329"/>
      <c r="AN389" s="329"/>
      <c r="AO389" s="329"/>
      <c r="AP389" s="329"/>
      <c r="AQ389" s="329"/>
      <c r="AR389" s="330"/>
      <c r="AS389" s="187"/>
      <c r="AT389" s="187"/>
      <c r="AU389" s="151"/>
    </row>
    <row r="390" spans="4:52" ht="14.1" customHeight="1" x14ac:dyDescent="0.15">
      <c r="D390" s="316"/>
      <c r="E390" s="317"/>
      <c r="F390" s="317"/>
      <c r="G390" s="317"/>
      <c r="H390" s="318"/>
      <c r="I390" s="331"/>
      <c r="J390" s="310"/>
      <c r="K390" s="310"/>
      <c r="L390" s="310"/>
      <c r="M390" s="310"/>
      <c r="N390" s="310"/>
      <c r="O390" s="310"/>
      <c r="P390" s="310"/>
      <c r="Q390" s="310"/>
      <c r="R390" s="310"/>
      <c r="S390" s="310"/>
      <c r="T390" s="310"/>
      <c r="U390" s="310"/>
      <c r="V390" s="310"/>
      <c r="W390" s="310"/>
      <c r="X390" s="310"/>
      <c r="Y390" s="310"/>
      <c r="Z390" s="310"/>
      <c r="AA390" s="310"/>
      <c r="AB390" s="310"/>
      <c r="AC390" s="310"/>
      <c r="AD390" s="310"/>
      <c r="AE390" s="310"/>
      <c r="AF390" s="310"/>
      <c r="AG390" s="310"/>
      <c r="AH390" s="310"/>
      <c r="AI390" s="310"/>
      <c r="AJ390" s="310"/>
      <c r="AK390" s="310"/>
      <c r="AL390" s="310"/>
      <c r="AM390" s="310"/>
      <c r="AN390" s="310"/>
      <c r="AO390" s="310"/>
      <c r="AP390" s="310"/>
      <c r="AQ390" s="310"/>
      <c r="AR390" s="332"/>
      <c r="AS390" s="187" t="s">
        <v>327</v>
      </c>
      <c r="AT390" s="187" t="s">
        <v>323</v>
      </c>
      <c r="AU390" s="151"/>
      <c r="AV390" s="1">
        <f>LEN(I383)</f>
        <v>0</v>
      </c>
      <c r="AW390" s="1" t="s">
        <v>158</v>
      </c>
      <c r="AX390" s="2">
        <v>700</v>
      </c>
      <c r="AY390" s="1" t="s">
        <v>156</v>
      </c>
      <c r="AZ390" s="3" t="str">
        <f>IF(AV390&gt;AX390,"FIGYELEM! Tartsa be a megjelölt karakterszámot!","-")</f>
        <v>-</v>
      </c>
    </row>
    <row r="391" spans="4:52" ht="26.1" customHeight="1" x14ac:dyDescent="0.2">
      <c r="D391" s="316"/>
      <c r="E391" s="317"/>
      <c r="F391" s="317"/>
      <c r="G391" s="317"/>
      <c r="H391" s="318"/>
      <c r="I391" s="286" t="s">
        <v>398</v>
      </c>
      <c r="J391" s="287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  <c r="AP391" s="308"/>
      <c r="AQ391" s="308"/>
      <c r="AR391" s="309"/>
      <c r="AS391" s="166">
        <f>IF(Y391=BN$54,1,0)</f>
        <v>0</v>
      </c>
      <c r="AT391" s="167"/>
      <c r="AU391" s="165"/>
      <c r="AZ391" s="3" t="str">
        <f>IF(Y391=BN$54,"FIGYELEM! Fejtse ki A részt vevő diákok tevékenységének bemutatása c. mezőben!","-")</f>
        <v>-</v>
      </c>
    </row>
    <row r="392" spans="4:52" ht="26.1" customHeight="1" x14ac:dyDescent="0.2">
      <c r="D392" s="316"/>
      <c r="E392" s="317"/>
      <c r="F392" s="317"/>
      <c r="G392" s="317"/>
      <c r="H392" s="318"/>
      <c r="I392" s="286" t="s">
        <v>251</v>
      </c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8"/>
      <c r="Y392" s="307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  <c r="AP392" s="308"/>
      <c r="AQ392" s="308"/>
      <c r="AR392" s="309"/>
      <c r="AS392" s="166">
        <f>IF(Y392=BM$55,1,0)</f>
        <v>0</v>
      </c>
      <c r="AT392" s="167"/>
      <c r="AU392" s="165"/>
      <c r="AZ392" s="3" t="str">
        <f>IF(Y392=BM$55,"FIGYELEM! Fejtse ki A részt vevő diákok tevékenységének bemutatása c. mezőben!","-")</f>
        <v>-</v>
      </c>
    </row>
    <row r="393" spans="4:52" ht="14.1" customHeight="1" x14ac:dyDescent="0.2">
      <c r="D393" s="313" t="s">
        <v>169</v>
      </c>
      <c r="E393" s="314"/>
      <c r="F393" s="314"/>
      <c r="G393" s="314"/>
      <c r="H393" s="315"/>
      <c r="I393" s="322" t="s">
        <v>331</v>
      </c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  <c r="T393" s="323"/>
      <c r="U393" s="323"/>
      <c r="V393" s="323"/>
      <c r="W393" s="323"/>
      <c r="X393" s="323"/>
      <c r="Y393" s="323"/>
      <c r="Z393" s="323"/>
      <c r="AA393" s="323"/>
      <c r="AB393" s="323"/>
      <c r="AC393" s="323"/>
      <c r="AD393" s="323"/>
      <c r="AE393" s="323"/>
      <c r="AF393" s="323"/>
      <c r="AG393" s="323"/>
      <c r="AH393" s="323"/>
      <c r="AI393" s="323"/>
      <c r="AJ393" s="323"/>
      <c r="AK393" s="323"/>
      <c r="AL393" s="323"/>
      <c r="AM393" s="323"/>
      <c r="AN393" s="323"/>
      <c r="AO393" s="323"/>
      <c r="AP393" s="323"/>
      <c r="AQ393" s="323"/>
      <c r="AR393" s="324"/>
      <c r="AS393" s="164"/>
      <c r="AT393" s="164"/>
      <c r="AU393" s="164"/>
    </row>
    <row r="394" spans="4:52" ht="14.1" customHeight="1" x14ac:dyDescent="0.2">
      <c r="D394" s="316"/>
      <c r="E394" s="317"/>
      <c r="F394" s="317"/>
      <c r="G394" s="317"/>
      <c r="H394" s="318"/>
      <c r="I394" s="307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  <c r="AP394" s="308"/>
      <c r="AQ394" s="308"/>
      <c r="AR394" s="309"/>
      <c r="AS394" s="165"/>
      <c r="AT394" s="165"/>
      <c r="AU394" s="165"/>
    </row>
    <row r="395" spans="4:52" ht="14.1" customHeight="1" x14ac:dyDescent="0.2">
      <c r="D395" s="316"/>
      <c r="E395" s="317"/>
      <c r="F395" s="317"/>
      <c r="G395" s="317"/>
      <c r="H395" s="318"/>
      <c r="I395" s="286" t="s">
        <v>332</v>
      </c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  <c r="AA395" s="287"/>
      <c r="AB395" s="287"/>
      <c r="AC395" s="287"/>
      <c r="AD395" s="287"/>
      <c r="AE395" s="287"/>
      <c r="AF395" s="287"/>
      <c r="AG395" s="287"/>
      <c r="AH395" s="287"/>
      <c r="AI395" s="287"/>
      <c r="AJ395" s="287"/>
      <c r="AK395" s="287"/>
      <c r="AL395" s="287"/>
      <c r="AM395" s="287"/>
      <c r="AN395" s="287"/>
      <c r="AO395" s="287"/>
      <c r="AP395" s="287"/>
      <c r="AQ395" s="287"/>
      <c r="AR395" s="288"/>
      <c r="AS395" s="164"/>
      <c r="AT395" s="164"/>
      <c r="AU395" s="164"/>
    </row>
    <row r="396" spans="4:52" ht="14.1" customHeight="1" x14ac:dyDescent="0.2">
      <c r="D396" s="316"/>
      <c r="E396" s="317"/>
      <c r="F396" s="317"/>
      <c r="G396" s="317"/>
      <c r="H396" s="318"/>
      <c r="I396" s="307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  <c r="AP396" s="308"/>
      <c r="AQ396" s="308"/>
      <c r="AR396" s="309"/>
      <c r="AS396" s="165"/>
      <c r="AT396" s="165"/>
      <c r="AU396" s="165"/>
    </row>
    <row r="397" spans="4:52" ht="27.95" customHeight="1" x14ac:dyDescent="0.15">
      <c r="D397" s="316"/>
      <c r="E397" s="317"/>
      <c r="F397" s="317"/>
      <c r="G397" s="317"/>
      <c r="H397" s="318"/>
      <c r="I397" s="286" t="s">
        <v>404</v>
      </c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  <c r="AA397" s="287"/>
      <c r="AB397" s="287"/>
      <c r="AC397" s="287"/>
      <c r="AD397" s="287"/>
      <c r="AE397" s="287"/>
      <c r="AF397" s="287"/>
      <c r="AG397" s="287"/>
      <c r="AH397" s="287"/>
      <c r="AI397" s="287"/>
      <c r="AJ397" s="287"/>
      <c r="AK397" s="287"/>
      <c r="AL397" s="287"/>
      <c r="AM397" s="287"/>
      <c r="AN397" s="287"/>
      <c r="AO397" s="287"/>
      <c r="AP397" s="287"/>
      <c r="AQ397" s="287"/>
      <c r="AR397" s="288"/>
      <c r="AS397" s="187"/>
      <c r="AT397" s="187"/>
      <c r="AU397" s="164"/>
    </row>
    <row r="398" spans="4:52" ht="14.1" customHeight="1" x14ac:dyDescent="0.15">
      <c r="D398" s="316"/>
      <c r="E398" s="317"/>
      <c r="F398" s="317"/>
      <c r="G398" s="317"/>
      <c r="H398" s="318"/>
      <c r="I398" s="325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26"/>
      <c r="X398" s="326"/>
      <c r="Y398" s="326"/>
      <c r="Z398" s="326"/>
      <c r="AA398" s="326"/>
      <c r="AB398" s="326"/>
      <c r="AC398" s="326"/>
      <c r="AD398" s="326"/>
      <c r="AE398" s="326"/>
      <c r="AF398" s="326"/>
      <c r="AG398" s="326"/>
      <c r="AH398" s="326"/>
      <c r="AI398" s="326"/>
      <c r="AJ398" s="326"/>
      <c r="AK398" s="326"/>
      <c r="AL398" s="326"/>
      <c r="AM398" s="326"/>
      <c r="AN398" s="326"/>
      <c r="AO398" s="326"/>
      <c r="AP398" s="326"/>
      <c r="AQ398" s="326"/>
      <c r="AR398" s="327"/>
      <c r="AS398" s="187"/>
      <c r="AT398" s="187"/>
      <c r="AU398" s="151"/>
    </row>
    <row r="399" spans="4:52" ht="14.1" customHeight="1" x14ac:dyDescent="0.15">
      <c r="D399" s="316"/>
      <c r="E399" s="317"/>
      <c r="F399" s="317"/>
      <c r="G399" s="317"/>
      <c r="H399" s="318"/>
      <c r="I399" s="328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29"/>
      <c r="W399" s="329"/>
      <c r="X399" s="329"/>
      <c r="Y399" s="329"/>
      <c r="Z399" s="329"/>
      <c r="AA399" s="329"/>
      <c r="AB399" s="329"/>
      <c r="AC399" s="329"/>
      <c r="AD399" s="329"/>
      <c r="AE399" s="329"/>
      <c r="AF399" s="329"/>
      <c r="AG399" s="329"/>
      <c r="AH399" s="329"/>
      <c r="AI399" s="329"/>
      <c r="AJ399" s="329"/>
      <c r="AK399" s="329"/>
      <c r="AL399" s="329"/>
      <c r="AM399" s="329"/>
      <c r="AN399" s="329"/>
      <c r="AO399" s="329"/>
      <c r="AP399" s="329"/>
      <c r="AQ399" s="329"/>
      <c r="AR399" s="330"/>
      <c r="AS399" s="187"/>
      <c r="AT399" s="187"/>
      <c r="AU399" s="151"/>
    </row>
    <row r="400" spans="4:52" ht="14.1" customHeight="1" x14ac:dyDescent="0.15">
      <c r="D400" s="316"/>
      <c r="E400" s="317"/>
      <c r="F400" s="317"/>
      <c r="G400" s="317"/>
      <c r="H400" s="318"/>
      <c r="I400" s="328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29"/>
      <c r="W400" s="329"/>
      <c r="X400" s="329"/>
      <c r="Y400" s="329"/>
      <c r="Z400" s="329"/>
      <c r="AA400" s="329"/>
      <c r="AB400" s="329"/>
      <c r="AC400" s="329"/>
      <c r="AD400" s="329"/>
      <c r="AE400" s="329"/>
      <c r="AF400" s="329"/>
      <c r="AG400" s="329"/>
      <c r="AH400" s="329"/>
      <c r="AI400" s="329"/>
      <c r="AJ400" s="329"/>
      <c r="AK400" s="329"/>
      <c r="AL400" s="329"/>
      <c r="AM400" s="329"/>
      <c r="AN400" s="329"/>
      <c r="AO400" s="329"/>
      <c r="AP400" s="329"/>
      <c r="AQ400" s="329"/>
      <c r="AR400" s="330"/>
      <c r="AS400" s="187"/>
      <c r="AT400" s="187"/>
      <c r="AU400" s="151"/>
    </row>
    <row r="401" spans="4:52" ht="14.1" customHeight="1" x14ac:dyDescent="0.15">
      <c r="D401" s="316"/>
      <c r="E401" s="317"/>
      <c r="F401" s="317"/>
      <c r="G401" s="317"/>
      <c r="H401" s="318"/>
      <c r="I401" s="328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/>
      <c r="U401" s="329"/>
      <c r="V401" s="329"/>
      <c r="W401" s="329"/>
      <c r="X401" s="329"/>
      <c r="Y401" s="329"/>
      <c r="Z401" s="329"/>
      <c r="AA401" s="329"/>
      <c r="AB401" s="329"/>
      <c r="AC401" s="329"/>
      <c r="AD401" s="329"/>
      <c r="AE401" s="329"/>
      <c r="AF401" s="329"/>
      <c r="AG401" s="329"/>
      <c r="AH401" s="329"/>
      <c r="AI401" s="329"/>
      <c r="AJ401" s="329"/>
      <c r="AK401" s="329"/>
      <c r="AL401" s="329"/>
      <c r="AM401" s="329"/>
      <c r="AN401" s="329"/>
      <c r="AO401" s="329"/>
      <c r="AP401" s="329"/>
      <c r="AQ401" s="329"/>
      <c r="AR401" s="330"/>
      <c r="AS401" s="187"/>
      <c r="AT401" s="187"/>
      <c r="AU401" s="151"/>
    </row>
    <row r="402" spans="4:52" ht="14.1" customHeight="1" x14ac:dyDescent="0.15">
      <c r="D402" s="316"/>
      <c r="E402" s="317"/>
      <c r="F402" s="317"/>
      <c r="G402" s="317"/>
      <c r="H402" s="318"/>
      <c r="I402" s="328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29"/>
      <c r="W402" s="329"/>
      <c r="X402" s="329"/>
      <c r="Y402" s="329"/>
      <c r="Z402" s="329"/>
      <c r="AA402" s="329"/>
      <c r="AB402" s="329"/>
      <c r="AC402" s="329"/>
      <c r="AD402" s="329"/>
      <c r="AE402" s="329"/>
      <c r="AF402" s="329"/>
      <c r="AG402" s="329"/>
      <c r="AH402" s="329"/>
      <c r="AI402" s="329"/>
      <c r="AJ402" s="329"/>
      <c r="AK402" s="329"/>
      <c r="AL402" s="329"/>
      <c r="AM402" s="329"/>
      <c r="AN402" s="329"/>
      <c r="AO402" s="329"/>
      <c r="AP402" s="329"/>
      <c r="AQ402" s="329"/>
      <c r="AR402" s="330"/>
      <c r="AS402" s="187"/>
      <c r="AT402" s="187"/>
      <c r="AU402" s="151"/>
    </row>
    <row r="403" spans="4:52" ht="14.1" customHeight="1" x14ac:dyDescent="0.15">
      <c r="D403" s="316"/>
      <c r="E403" s="317"/>
      <c r="F403" s="317"/>
      <c r="G403" s="317"/>
      <c r="H403" s="318"/>
      <c r="I403" s="328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/>
      <c r="U403" s="329"/>
      <c r="V403" s="329"/>
      <c r="W403" s="329"/>
      <c r="X403" s="329"/>
      <c r="Y403" s="329"/>
      <c r="Z403" s="329"/>
      <c r="AA403" s="329"/>
      <c r="AB403" s="329"/>
      <c r="AC403" s="329"/>
      <c r="AD403" s="329"/>
      <c r="AE403" s="329"/>
      <c r="AF403" s="329"/>
      <c r="AG403" s="329"/>
      <c r="AH403" s="329"/>
      <c r="AI403" s="329"/>
      <c r="AJ403" s="329"/>
      <c r="AK403" s="329"/>
      <c r="AL403" s="329"/>
      <c r="AM403" s="329"/>
      <c r="AN403" s="329"/>
      <c r="AO403" s="329"/>
      <c r="AP403" s="329"/>
      <c r="AQ403" s="329"/>
      <c r="AR403" s="330"/>
      <c r="AS403" s="187"/>
      <c r="AT403" s="187"/>
      <c r="AU403" s="151"/>
    </row>
    <row r="404" spans="4:52" ht="14.1" customHeight="1" x14ac:dyDescent="0.15">
      <c r="D404" s="316"/>
      <c r="E404" s="317"/>
      <c r="F404" s="317"/>
      <c r="G404" s="317"/>
      <c r="H404" s="318"/>
      <c r="I404" s="328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29"/>
      <c r="W404" s="329"/>
      <c r="X404" s="329"/>
      <c r="Y404" s="329"/>
      <c r="Z404" s="329"/>
      <c r="AA404" s="329"/>
      <c r="AB404" s="329"/>
      <c r="AC404" s="329"/>
      <c r="AD404" s="329"/>
      <c r="AE404" s="329"/>
      <c r="AF404" s="329"/>
      <c r="AG404" s="329"/>
      <c r="AH404" s="329"/>
      <c r="AI404" s="329"/>
      <c r="AJ404" s="329"/>
      <c r="AK404" s="329"/>
      <c r="AL404" s="329"/>
      <c r="AM404" s="329"/>
      <c r="AN404" s="329"/>
      <c r="AO404" s="329"/>
      <c r="AP404" s="329"/>
      <c r="AQ404" s="329"/>
      <c r="AR404" s="330"/>
      <c r="AS404" s="187"/>
      <c r="AT404" s="187"/>
      <c r="AU404" s="151"/>
    </row>
    <row r="405" spans="4:52" ht="14.1" customHeight="1" x14ac:dyDescent="0.15">
      <c r="D405" s="316"/>
      <c r="E405" s="317"/>
      <c r="F405" s="317"/>
      <c r="G405" s="317"/>
      <c r="H405" s="318"/>
      <c r="I405" s="331"/>
      <c r="J405" s="310"/>
      <c r="K405" s="310"/>
      <c r="L405" s="310"/>
      <c r="M405" s="310"/>
      <c r="N405" s="310"/>
      <c r="O405" s="310"/>
      <c r="P405" s="310"/>
      <c r="Q405" s="310"/>
      <c r="R405" s="310"/>
      <c r="S405" s="310"/>
      <c r="T405" s="310"/>
      <c r="U405" s="310"/>
      <c r="V405" s="310"/>
      <c r="W405" s="310"/>
      <c r="X405" s="310"/>
      <c r="Y405" s="310"/>
      <c r="Z405" s="310"/>
      <c r="AA405" s="310"/>
      <c r="AB405" s="310"/>
      <c r="AC405" s="310"/>
      <c r="AD405" s="310"/>
      <c r="AE405" s="310"/>
      <c r="AF405" s="310"/>
      <c r="AG405" s="310"/>
      <c r="AH405" s="310"/>
      <c r="AI405" s="310"/>
      <c r="AJ405" s="310"/>
      <c r="AK405" s="310"/>
      <c r="AL405" s="310"/>
      <c r="AM405" s="310"/>
      <c r="AN405" s="310"/>
      <c r="AO405" s="310"/>
      <c r="AP405" s="310"/>
      <c r="AQ405" s="310"/>
      <c r="AR405" s="332"/>
      <c r="AS405" s="187" t="s">
        <v>327</v>
      </c>
      <c r="AT405" s="187" t="s">
        <v>323</v>
      </c>
      <c r="AU405" s="151"/>
      <c r="AV405" s="1">
        <f>LEN(I398)</f>
        <v>0</v>
      </c>
      <c r="AW405" s="1" t="s">
        <v>158</v>
      </c>
      <c r="AX405" s="2">
        <v>700</v>
      </c>
      <c r="AY405" s="1" t="s">
        <v>156</v>
      </c>
      <c r="AZ405" s="3" t="str">
        <f>IF(AV405&gt;AX405,"FIGYELEM! Tartsa be a megjelölt karakterszámot!","-")</f>
        <v>-</v>
      </c>
    </row>
    <row r="406" spans="4:52" ht="26.1" customHeight="1" x14ac:dyDescent="0.2">
      <c r="D406" s="316"/>
      <c r="E406" s="317"/>
      <c r="F406" s="317"/>
      <c r="G406" s="317"/>
      <c r="H406" s="318"/>
      <c r="I406" s="286" t="s">
        <v>398</v>
      </c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  <c r="AP406" s="308"/>
      <c r="AQ406" s="308"/>
      <c r="AR406" s="309"/>
      <c r="AS406" s="166">
        <f>IF(Y406=BN$54,1,0)</f>
        <v>0</v>
      </c>
      <c r="AT406" s="167"/>
      <c r="AU406" s="165"/>
      <c r="AZ406" s="3" t="str">
        <f>IF(Y406=BN$54,"FIGYELEM! Fejtse ki A részt vevő diákok tevékenységének bemutatása c. mezőben!","-")</f>
        <v>-</v>
      </c>
    </row>
    <row r="407" spans="4:52" ht="26.1" customHeight="1" x14ac:dyDescent="0.2">
      <c r="D407" s="319"/>
      <c r="E407" s="320"/>
      <c r="F407" s="320"/>
      <c r="G407" s="320"/>
      <c r="H407" s="321"/>
      <c r="I407" s="286" t="s">
        <v>251</v>
      </c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8"/>
      <c r="Y407" s="307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  <c r="AP407" s="308"/>
      <c r="AQ407" s="308"/>
      <c r="AR407" s="309"/>
      <c r="AS407" s="166">
        <f>IF(Y407=BM$55,1,0)</f>
        <v>0</v>
      </c>
      <c r="AT407" s="167"/>
      <c r="AU407" s="165"/>
      <c r="AZ407" s="3" t="str">
        <f>IF(Y407=BM$55,"FIGYELEM! Fejtse ki A részt vevő diákok tevékenységének bemutatása c. mezőben!","-")</f>
        <v>-</v>
      </c>
    </row>
    <row r="408" spans="4:52" ht="27.95" customHeight="1" x14ac:dyDescent="0.2">
      <c r="D408" s="334" t="s">
        <v>85</v>
      </c>
      <c r="E408" s="334"/>
      <c r="F408" s="334"/>
      <c r="G408" s="334"/>
      <c r="H408" s="334"/>
      <c r="I408" s="334"/>
      <c r="J408" s="334"/>
      <c r="K408" s="334"/>
      <c r="L408" s="334"/>
      <c r="M408" s="334"/>
      <c r="N408" s="334"/>
      <c r="O408" s="334"/>
      <c r="P408" s="334"/>
      <c r="Q408" s="334"/>
      <c r="R408" s="334"/>
      <c r="S408" s="334"/>
      <c r="T408" s="334"/>
      <c r="U408" s="334"/>
      <c r="V408" s="334"/>
      <c r="W408" s="334"/>
      <c r="X408" s="334"/>
      <c r="Y408" s="334"/>
      <c r="Z408" s="334"/>
      <c r="AA408" s="334"/>
      <c r="AB408" s="334"/>
      <c r="AC408" s="334"/>
      <c r="AD408" s="334"/>
      <c r="AE408" s="334"/>
      <c r="AF408" s="334"/>
      <c r="AG408" s="334"/>
      <c r="AH408" s="334"/>
      <c r="AI408" s="334"/>
      <c r="AJ408" s="334"/>
      <c r="AK408" s="334"/>
      <c r="AL408" s="334"/>
      <c r="AM408" s="334"/>
      <c r="AN408" s="334"/>
      <c r="AO408" s="334"/>
      <c r="AP408" s="334"/>
      <c r="AQ408" s="334"/>
      <c r="AR408" s="334"/>
      <c r="AS408" s="163"/>
      <c r="AT408" s="163"/>
      <c r="AU408" s="163"/>
    </row>
    <row r="409" spans="4:52" ht="14.1" customHeight="1" x14ac:dyDescent="0.2">
      <c r="D409" s="296" t="s">
        <v>170</v>
      </c>
      <c r="E409" s="297"/>
      <c r="F409" s="297"/>
      <c r="G409" s="297"/>
      <c r="H409" s="298"/>
      <c r="I409" s="322" t="s">
        <v>331</v>
      </c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  <c r="Y409" s="323"/>
      <c r="Z409" s="323"/>
      <c r="AA409" s="323"/>
      <c r="AB409" s="323"/>
      <c r="AC409" s="323"/>
      <c r="AD409" s="323"/>
      <c r="AE409" s="323"/>
      <c r="AF409" s="323"/>
      <c r="AG409" s="323"/>
      <c r="AH409" s="323"/>
      <c r="AI409" s="323"/>
      <c r="AJ409" s="323"/>
      <c r="AK409" s="323"/>
      <c r="AL409" s="323"/>
      <c r="AM409" s="323"/>
      <c r="AN409" s="323"/>
      <c r="AO409" s="323"/>
      <c r="AP409" s="323"/>
      <c r="AQ409" s="323"/>
      <c r="AR409" s="324"/>
      <c r="AS409" s="164"/>
      <c r="AT409" s="164"/>
      <c r="AU409" s="164"/>
    </row>
    <row r="410" spans="4:52" ht="14.1" customHeight="1" x14ac:dyDescent="0.2">
      <c r="D410" s="333"/>
      <c r="E410" s="333"/>
      <c r="F410" s="333"/>
      <c r="G410" s="333"/>
      <c r="H410" s="333"/>
      <c r="I410" s="307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308"/>
      <c r="AQ410" s="308"/>
      <c r="AR410" s="309"/>
      <c r="AS410" s="165"/>
      <c r="AT410" s="165"/>
      <c r="AU410" s="165"/>
    </row>
    <row r="411" spans="4:52" ht="14.1" customHeight="1" x14ac:dyDescent="0.2">
      <c r="D411" s="333"/>
      <c r="E411" s="333"/>
      <c r="F411" s="333"/>
      <c r="G411" s="333"/>
      <c r="H411" s="333"/>
      <c r="I411" s="286" t="s">
        <v>332</v>
      </c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  <c r="AA411" s="287"/>
      <c r="AB411" s="287"/>
      <c r="AC411" s="287"/>
      <c r="AD411" s="287"/>
      <c r="AE411" s="287"/>
      <c r="AF411" s="287"/>
      <c r="AG411" s="287"/>
      <c r="AH411" s="287"/>
      <c r="AI411" s="287"/>
      <c r="AJ411" s="287"/>
      <c r="AK411" s="287"/>
      <c r="AL411" s="287"/>
      <c r="AM411" s="287"/>
      <c r="AN411" s="287"/>
      <c r="AO411" s="287"/>
      <c r="AP411" s="287"/>
      <c r="AQ411" s="287"/>
      <c r="AR411" s="288"/>
      <c r="AS411" s="164"/>
      <c r="AT411" s="164"/>
      <c r="AU411" s="164"/>
    </row>
    <row r="412" spans="4:52" ht="14.1" customHeight="1" x14ac:dyDescent="0.2">
      <c r="D412" s="333"/>
      <c r="E412" s="333"/>
      <c r="F412" s="333"/>
      <c r="G412" s="333"/>
      <c r="H412" s="333"/>
      <c r="I412" s="307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308"/>
      <c r="AI412" s="308"/>
      <c r="AJ412" s="308"/>
      <c r="AK412" s="308"/>
      <c r="AL412" s="308"/>
      <c r="AM412" s="308"/>
      <c r="AN412" s="308"/>
      <c r="AO412" s="308"/>
      <c r="AP412" s="308"/>
      <c r="AQ412" s="308"/>
      <c r="AR412" s="309"/>
      <c r="AS412" s="165"/>
      <c r="AT412" s="165"/>
      <c r="AU412" s="165"/>
    </row>
    <row r="413" spans="4:52" ht="27.95" customHeight="1" x14ac:dyDescent="0.15">
      <c r="D413" s="295" t="s">
        <v>167</v>
      </c>
      <c r="E413" s="295"/>
      <c r="F413" s="295"/>
      <c r="G413" s="295"/>
      <c r="H413" s="295"/>
      <c r="I413" s="286" t="s">
        <v>404</v>
      </c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  <c r="AA413" s="287"/>
      <c r="AB413" s="287"/>
      <c r="AC413" s="287"/>
      <c r="AD413" s="287"/>
      <c r="AE413" s="287"/>
      <c r="AF413" s="287"/>
      <c r="AG413" s="287"/>
      <c r="AH413" s="287"/>
      <c r="AI413" s="287"/>
      <c r="AJ413" s="287"/>
      <c r="AK413" s="287"/>
      <c r="AL413" s="287"/>
      <c r="AM413" s="287"/>
      <c r="AN413" s="287"/>
      <c r="AO413" s="287"/>
      <c r="AP413" s="287"/>
      <c r="AQ413" s="287"/>
      <c r="AR413" s="288"/>
      <c r="AS413" s="187"/>
      <c r="AT413" s="187"/>
      <c r="AU413" s="164"/>
    </row>
    <row r="414" spans="4:52" ht="14.1" customHeight="1" x14ac:dyDescent="0.15">
      <c r="D414" s="295"/>
      <c r="E414" s="295"/>
      <c r="F414" s="295"/>
      <c r="G414" s="295"/>
      <c r="H414" s="295"/>
      <c r="I414" s="325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  <c r="AA414" s="326"/>
      <c r="AB414" s="326"/>
      <c r="AC414" s="326"/>
      <c r="AD414" s="326"/>
      <c r="AE414" s="326"/>
      <c r="AF414" s="326"/>
      <c r="AG414" s="326"/>
      <c r="AH414" s="326"/>
      <c r="AI414" s="326"/>
      <c r="AJ414" s="326"/>
      <c r="AK414" s="326"/>
      <c r="AL414" s="326"/>
      <c r="AM414" s="326"/>
      <c r="AN414" s="326"/>
      <c r="AO414" s="326"/>
      <c r="AP414" s="326"/>
      <c r="AQ414" s="326"/>
      <c r="AR414" s="327"/>
      <c r="AS414" s="187"/>
      <c r="AT414" s="187"/>
      <c r="AU414" s="151"/>
    </row>
    <row r="415" spans="4:52" ht="14.1" customHeight="1" x14ac:dyDescent="0.15">
      <c r="D415" s="295"/>
      <c r="E415" s="295"/>
      <c r="F415" s="295"/>
      <c r="G415" s="295"/>
      <c r="H415" s="295"/>
      <c r="I415" s="328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/>
      <c r="U415" s="329"/>
      <c r="V415" s="329"/>
      <c r="W415" s="329"/>
      <c r="X415" s="329"/>
      <c r="Y415" s="329"/>
      <c r="Z415" s="329"/>
      <c r="AA415" s="329"/>
      <c r="AB415" s="329"/>
      <c r="AC415" s="329"/>
      <c r="AD415" s="329"/>
      <c r="AE415" s="329"/>
      <c r="AF415" s="329"/>
      <c r="AG415" s="329"/>
      <c r="AH415" s="329"/>
      <c r="AI415" s="329"/>
      <c r="AJ415" s="329"/>
      <c r="AK415" s="329"/>
      <c r="AL415" s="329"/>
      <c r="AM415" s="329"/>
      <c r="AN415" s="329"/>
      <c r="AO415" s="329"/>
      <c r="AP415" s="329"/>
      <c r="AQ415" s="329"/>
      <c r="AR415" s="330"/>
      <c r="AS415" s="187"/>
      <c r="AT415" s="187"/>
      <c r="AU415" s="151"/>
    </row>
    <row r="416" spans="4:52" ht="14.1" customHeight="1" x14ac:dyDescent="0.15">
      <c r="D416" s="295"/>
      <c r="E416" s="295"/>
      <c r="F416" s="295"/>
      <c r="G416" s="295"/>
      <c r="H416" s="295"/>
      <c r="I416" s="328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29"/>
      <c r="W416" s="329"/>
      <c r="X416" s="329"/>
      <c r="Y416" s="329"/>
      <c r="Z416" s="329"/>
      <c r="AA416" s="329"/>
      <c r="AB416" s="329"/>
      <c r="AC416" s="329"/>
      <c r="AD416" s="329"/>
      <c r="AE416" s="329"/>
      <c r="AF416" s="329"/>
      <c r="AG416" s="329"/>
      <c r="AH416" s="329"/>
      <c r="AI416" s="329"/>
      <c r="AJ416" s="329"/>
      <c r="AK416" s="329"/>
      <c r="AL416" s="329"/>
      <c r="AM416" s="329"/>
      <c r="AN416" s="329"/>
      <c r="AO416" s="329"/>
      <c r="AP416" s="329"/>
      <c r="AQ416" s="329"/>
      <c r="AR416" s="330"/>
      <c r="AS416" s="187"/>
      <c r="AT416" s="187"/>
      <c r="AU416" s="151"/>
    </row>
    <row r="417" spans="4:52" ht="14.1" customHeight="1" x14ac:dyDescent="0.15">
      <c r="D417" s="295"/>
      <c r="E417" s="295"/>
      <c r="F417" s="295"/>
      <c r="G417" s="295"/>
      <c r="H417" s="295"/>
      <c r="I417" s="328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/>
      <c r="U417" s="329"/>
      <c r="V417" s="329"/>
      <c r="W417" s="329"/>
      <c r="X417" s="329"/>
      <c r="Y417" s="329"/>
      <c r="Z417" s="329"/>
      <c r="AA417" s="329"/>
      <c r="AB417" s="329"/>
      <c r="AC417" s="329"/>
      <c r="AD417" s="329"/>
      <c r="AE417" s="329"/>
      <c r="AF417" s="329"/>
      <c r="AG417" s="329"/>
      <c r="AH417" s="329"/>
      <c r="AI417" s="329"/>
      <c r="AJ417" s="329"/>
      <c r="AK417" s="329"/>
      <c r="AL417" s="329"/>
      <c r="AM417" s="329"/>
      <c r="AN417" s="329"/>
      <c r="AO417" s="329"/>
      <c r="AP417" s="329"/>
      <c r="AQ417" s="329"/>
      <c r="AR417" s="330"/>
      <c r="AS417" s="187"/>
      <c r="AT417" s="187"/>
      <c r="AU417" s="151"/>
    </row>
    <row r="418" spans="4:52" ht="14.1" customHeight="1" x14ac:dyDescent="0.15">
      <c r="D418" s="295"/>
      <c r="E418" s="295"/>
      <c r="F418" s="295"/>
      <c r="G418" s="295"/>
      <c r="H418" s="295"/>
      <c r="I418" s="328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  <c r="X418" s="329"/>
      <c r="Y418" s="329"/>
      <c r="Z418" s="329"/>
      <c r="AA418" s="329"/>
      <c r="AB418" s="329"/>
      <c r="AC418" s="329"/>
      <c r="AD418" s="329"/>
      <c r="AE418" s="329"/>
      <c r="AF418" s="329"/>
      <c r="AG418" s="329"/>
      <c r="AH418" s="329"/>
      <c r="AI418" s="329"/>
      <c r="AJ418" s="329"/>
      <c r="AK418" s="329"/>
      <c r="AL418" s="329"/>
      <c r="AM418" s="329"/>
      <c r="AN418" s="329"/>
      <c r="AO418" s="329"/>
      <c r="AP418" s="329"/>
      <c r="AQ418" s="329"/>
      <c r="AR418" s="330"/>
      <c r="AS418" s="187"/>
      <c r="AT418" s="187"/>
      <c r="AU418" s="151"/>
    </row>
    <row r="419" spans="4:52" ht="14.1" customHeight="1" x14ac:dyDescent="0.15">
      <c r="D419" s="295"/>
      <c r="E419" s="295"/>
      <c r="F419" s="295"/>
      <c r="G419" s="295"/>
      <c r="H419" s="295"/>
      <c r="I419" s="328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29"/>
      <c r="W419" s="329"/>
      <c r="X419" s="329"/>
      <c r="Y419" s="329"/>
      <c r="Z419" s="329"/>
      <c r="AA419" s="329"/>
      <c r="AB419" s="329"/>
      <c r="AC419" s="329"/>
      <c r="AD419" s="329"/>
      <c r="AE419" s="329"/>
      <c r="AF419" s="329"/>
      <c r="AG419" s="329"/>
      <c r="AH419" s="329"/>
      <c r="AI419" s="329"/>
      <c r="AJ419" s="329"/>
      <c r="AK419" s="329"/>
      <c r="AL419" s="329"/>
      <c r="AM419" s="329"/>
      <c r="AN419" s="329"/>
      <c r="AO419" s="329"/>
      <c r="AP419" s="329"/>
      <c r="AQ419" s="329"/>
      <c r="AR419" s="330"/>
      <c r="AS419" s="187"/>
      <c r="AT419" s="187"/>
      <c r="AU419" s="151"/>
    </row>
    <row r="420" spans="4:52" ht="14.1" customHeight="1" x14ac:dyDescent="0.15">
      <c r="D420" s="295"/>
      <c r="E420" s="295"/>
      <c r="F420" s="295"/>
      <c r="G420" s="295"/>
      <c r="H420" s="295"/>
      <c r="I420" s="328"/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  <c r="T420" s="329"/>
      <c r="U420" s="329"/>
      <c r="V420" s="329"/>
      <c r="W420" s="329"/>
      <c r="X420" s="329"/>
      <c r="Y420" s="329"/>
      <c r="Z420" s="329"/>
      <c r="AA420" s="329"/>
      <c r="AB420" s="329"/>
      <c r="AC420" s="329"/>
      <c r="AD420" s="329"/>
      <c r="AE420" s="329"/>
      <c r="AF420" s="329"/>
      <c r="AG420" s="329"/>
      <c r="AH420" s="329"/>
      <c r="AI420" s="329"/>
      <c r="AJ420" s="329"/>
      <c r="AK420" s="329"/>
      <c r="AL420" s="329"/>
      <c r="AM420" s="329"/>
      <c r="AN420" s="329"/>
      <c r="AO420" s="329"/>
      <c r="AP420" s="329"/>
      <c r="AQ420" s="329"/>
      <c r="AR420" s="330"/>
      <c r="AS420" s="187"/>
      <c r="AT420" s="187"/>
      <c r="AU420" s="151"/>
    </row>
    <row r="421" spans="4:52" ht="14.1" customHeight="1" x14ac:dyDescent="0.15">
      <c r="D421" s="295"/>
      <c r="E421" s="295"/>
      <c r="F421" s="295"/>
      <c r="G421" s="295"/>
      <c r="H421" s="295"/>
      <c r="I421" s="331"/>
      <c r="J421" s="310"/>
      <c r="K421" s="310"/>
      <c r="L421" s="310"/>
      <c r="M421" s="310"/>
      <c r="N421" s="310"/>
      <c r="O421" s="310"/>
      <c r="P421" s="310"/>
      <c r="Q421" s="310"/>
      <c r="R421" s="310"/>
      <c r="S421" s="310"/>
      <c r="T421" s="310"/>
      <c r="U421" s="310"/>
      <c r="V421" s="310"/>
      <c r="W421" s="310"/>
      <c r="X421" s="310"/>
      <c r="Y421" s="310"/>
      <c r="Z421" s="310"/>
      <c r="AA421" s="310"/>
      <c r="AB421" s="310"/>
      <c r="AC421" s="310"/>
      <c r="AD421" s="310"/>
      <c r="AE421" s="310"/>
      <c r="AF421" s="310"/>
      <c r="AG421" s="310"/>
      <c r="AH421" s="310"/>
      <c r="AI421" s="310"/>
      <c r="AJ421" s="310"/>
      <c r="AK421" s="310"/>
      <c r="AL421" s="310"/>
      <c r="AM421" s="310"/>
      <c r="AN421" s="310"/>
      <c r="AO421" s="310"/>
      <c r="AP421" s="310"/>
      <c r="AQ421" s="310"/>
      <c r="AR421" s="332"/>
      <c r="AS421" s="187" t="s">
        <v>327</v>
      </c>
      <c r="AT421" s="187" t="s">
        <v>323</v>
      </c>
      <c r="AU421" s="151"/>
      <c r="AV421" s="1">
        <f>LEN(I414)</f>
        <v>0</v>
      </c>
      <c r="AW421" s="1" t="s">
        <v>158</v>
      </c>
      <c r="AX421" s="2">
        <v>700</v>
      </c>
      <c r="AY421" s="1" t="s">
        <v>156</v>
      </c>
      <c r="AZ421" s="3" t="str">
        <f>IF(AV421&gt;AX421,"FIGYELEM! Tartsa be a megjelölt karakterszámot!","-")</f>
        <v>-</v>
      </c>
    </row>
    <row r="422" spans="4:52" ht="26.1" customHeight="1" x14ac:dyDescent="0.2">
      <c r="D422" s="295"/>
      <c r="E422" s="295"/>
      <c r="F422" s="295"/>
      <c r="G422" s="295"/>
      <c r="H422" s="295"/>
      <c r="I422" s="286" t="s">
        <v>398</v>
      </c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8"/>
      <c r="Y422" s="308"/>
      <c r="Z422" s="308"/>
      <c r="AA422" s="308"/>
      <c r="AB422" s="308"/>
      <c r="AC422" s="308"/>
      <c r="AD422" s="308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  <c r="AP422" s="308"/>
      <c r="AQ422" s="308"/>
      <c r="AR422" s="309"/>
      <c r="AS422" s="166">
        <f>IF(Y422=BN$54,1,0)</f>
        <v>0</v>
      </c>
      <c r="AT422" s="167"/>
      <c r="AU422" s="165"/>
      <c r="AZ422" s="3" t="str">
        <f>IF(Y422=BN$54,"FIGYELEM! Fejtse ki A részt vevő diákok tevékenységének bemutatása c. mezőben!","-")</f>
        <v>-</v>
      </c>
    </row>
    <row r="423" spans="4:52" ht="26.1" customHeight="1" x14ac:dyDescent="0.2">
      <c r="D423" s="295"/>
      <c r="E423" s="295"/>
      <c r="F423" s="295"/>
      <c r="G423" s="295"/>
      <c r="H423" s="295"/>
      <c r="I423" s="286" t="s">
        <v>251</v>
      </c>
      <c r="J423" s="287"/>
      <c r="K423" s="287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8"/>
      <c r="Y423" s="307"/>
      <c r="Z423" s="308"/>
      <c r="AA423" s="308"/>
      <c r="AB423" s="308"/>
      <c r="AC423" s="308"/>
      <c r="AD423" s="308"/>
      <c r="AE423" s="308"/>
      <c r="AF423" s="308"/>
      <c r="AG423" s="308"/>
      <c r="AH423" s="308"/>
      <c r="AI423" s="308"/>
      <c r="AJ423" s="308"/>
      <c r="AK423" s="308"/>
      <c r="AL423" s="308"/>
      <c r="AM423" s="308"/>
      <c r="AN423" s="308"/>
      <c r="AO423" s="308"/>
      <c r="AP423" s="308"/>
      <c r="AQ423" s="308"/>
      <c r="AR423" s="309"/>
      <c r="AS423" s="166">
        <f>IF(Y423=BM$55,1,0)</f>
        <v>0</v>
      </c>
      <c r="AT423" s="167"/>
      <c r="AU423" s="165"/>
      <c r="AZ423" s="3" t="str">
        <f>IF(Y423=BM$55,"FIGYELEM! Fejtse ki A részt vevő diákok tevékenységének bemutatása c. mezőben!","-")</f>
        <v>-</v>
      </c>
    </row>
    <row r="424" spans="4:52" ht="14.1" customHeight="1" x14ac:dyDescent="0.2">
      <c r="D424" s="313" t="s">
        <v>168</v>
      </c>
      <c r="E424" s="314"/>
      <c r="F424" s="314"/>
      <c r="G424" s="314"/>
      <c r="H424" s="315"/>
      <c r="I424" s="322" t="s">
        <v>331</v>
      </c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3"/>
      <c r="Z424" s="323"/>
      <c r="AA424" s="323"/>
      <c r="AB424" s="323"/>
      <c r="AC424" s="323"/>
      <c r="AD424" s="323"/>
      <c r="AE424" s="323"/>
      <c r="AF424" s="323"/>
      <c r="AG424" s="323"/>
      <c r="AH424" s="323"/>
      <c r="AI424" s="323"/>
      <c r="AJ424" s="323"/>
      <c r="AK424" s="323"/>
      <c r="AL424" s="323"/>
      <c r="AM424" s="323"/>
      <c r="AN424" s="323"/>
      <c r="AO424" s="323"/>
      <c r="AP424" s="323"/>
      <c r="AQ424" s="323"/>
      <c r="AR424" s="324"/>
      <c r="AS424" s="164"/>
      <c r="AT424" s="164"/>
      <c r="AU424" s="164"/>
    </row>
    <row r="425" spans="4:52" ht="14.1" customHeight="1" x14ac:dyDescent="0.2">
      <c r="D425" s="316"/>
      <c r="E425" s="317"/>
      <c r="F425" s="317"/>
      <c r="G425" s="317"/>
      <c r="H425" s="318"/>
      <c r="I425" s="307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  <c r="U425" s="308"/>
      <c r="V425" s="308"/>
      <c r="W425" s="308"/>
      <c r="X425" s="308"/>
      <c r="Y425" s="308"/>
      <c r="Z425" s="308"/>
      <c r="AA425" s="308"/>
      <c r="AB425" s="308"/>
      <c r="AC425" s="308"/>
      <c r="AD425" s="308"/>
      <c r="AE425" s="308"/>
      <c r="AF425" s="308"/>
      <c r="AG425" s="308"/>
      <c r="AH425" s="308"/>
      <c r="AI425" s="308"/>
      <c r="AJ425" s="308"/>
      <c r="AK425" s="308"/>
      <c r="AL425" s="308"/>
      <c r="AM425" s="308"/>
      <c r="AN425" s="308"/>
      <c r="AO425" s="308"/>
      <c r="AP425" s="308"/>
      <c r="AQ425" s="308"/>
      <c r="AR425" s="309"/>
      <c r="AS425" s="165"/>
      <c r="AT425" s="165"/>
      <c r="AU425" s="165"/>
    </row>
    <row r="426" spans="4:52" ht="14.1" customHeight="1" x14ac:dyDescent="0.2">
      <c r="D426" s="316"/>
      <c r="E426" s="317"/>
      <c r="F426" s="317"/>
      <c r="G426" s="317"/>
      <c r="H426" s="318"/>
      <c r="I426" s="286" t="s">
        <v>332</v>
      </c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  <c r="AA426" s="287"/>
      <c r="AB426" s="287"/>
      <c r="AC426" s="287"/>
      <c r="AD426" s="287"/>
      <c r="AE426" s="287"/>
      <c r="AF426" s="287"/>
      <c r="AG426" s="287"/>
      <c r="AH426" s="287"/>
      <c r="AI426" s="287"/>
      <c r="AJ426" s="287"/>
      <c r="AK426" s="287"/>
      <c r="AL426" s="287"/>
      <c r="AM426" s="287"/>
      <c r="AN426" s="287"/>
      <c r="AO426" s="287"/>
      <c r="AP426" s="287"/>
      <c r="AQ426" s="287"/>
      <c r="AR426" s="288"/>
      <c r="AS426" s="164"/>
      <c r="AT426" s="164"/>
      <c r="AU426" s="164"/>
    </row>
    <row r="427" spans="4:52" ht="14.1" customHeight="1" x14ac:dyDescent="0.2">
      <c r="D427" s="316"/>
      <c r="E427" s="317"/>
      <c r="F427" s="317"/>
      <c r="G427" s="317"/>
      <c r="H427" s="318"/>
      <c r="I427" s="307"/>
      <c r="J427" s="308"/>
      <c r="K427" s="308"/>
      <c r="L427" s="308"/>
      <c r="M427" s="308"/>
      <c r="N427" s="308"/>
      <c r="O427" s="308"/>
      <c r="P427" s="308"/>
      <c r="Q427" s="308"/>
      <c r="R427" s="308"/>
      <c r="S427" s="308"/>
      <c r="T427" s="308"/>
      <c r="U427" s="308"/>
      <c r="V427" s="308"/>
      <c r="W427" s="308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08"/>
      <c r="AI427" s="308"/>
      <c r="AJ427" s="308"/>
      <c r="AK427" s="308"/>
      <c r="AL427" s="308"/>
      <c r="AM427" s="308"/>
      <c r="AN427" s="308"/>
      <c r="AO427" s="308"/>
      <c r="AP427" s="308"/>
      <c r="AQ427" s="308"/>
      <c r="AR427" s="309"/>
      <c r="AS427" s="165"/>
      <c r="AT427" s="165"/>
      <c r="AU427" s="165"/>
    </row>
    <row r="428" spans="4:52" ht="27.95" customHeight="1" x14ac:dyDescent="0.15">
      <c r="D428" s="316"/>
      <c r="E428" s="317"/>
      <c r="F428" s="317"/>
      <c r="G428" s="317"/>
      <c r="H428" s="318"/>
      <c r="I428" s="286" t="s">
        <v>404</v>
      </c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287"/>
      <c r="AI428" s="287"/>
      <c r="AJ428" s="287"/>
      <c r="AK428" s="287"/>
      <c r="AL428" s="287"/>
      <c r="AM428" s="287"/>
      <c r="AN428" s="287"/>
      <c r="AO428" s="287"/>
      <c r="AP428" s="287"/>
      <c r="AQ428" s="287"/>
      <c r="AR428" s="288"/>
      <c r="AS428" s="187"/>
      <c r="AT428" s="187"/>
      <c r="AU428" s="164"/>
    </row>
    <row r="429" spans="4:52" ht="14.1" customHeight="1" x14ac:dyDescent="0.15">
      <c r="D429" s="316"/>
      <c r="E429" s="317"/>
      <c r="F429" s="317"/>
      <c r="G429" s="317"/>
      <c r="H429" s="318"/>
      <c r="I429" s="325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26"/>
      <c r="X429" s="326"/>
      <c r="Y429" s="326"/>
      <c r="Z429" s="326"/>
      <c r="AA429" s="326"/>
      <c r="AB429" s="326"/>
      <c r="AC429" s="326"/>
      <c r="AD429" s="326"/>
      <c r="AE429" s="326"/>
      <c r="AF429" s="326"/>
      <c r="AG429" s="326"/>
      <c r="AH429" s="326"/>
      <c r="AI429" s="326"/>
      <c r="AJ429" s="326"/>
      <c r="AK429" s="326"/>
      <c r="AL429" s="326"/>
      <c r="AM429" s="326"/>
      <c r="AN429" s="326"/>
      <c r="AO429" s="326"/>
      <c r="AP429" s="326"/>
      <c r="AQ429" s="326"/>
      <c r="AR429" s="327"/>
      <c r="AS429" s="187"/>
      <c r="AT429" s="187"/>
      <c r="AU429" s="151"/>
    </row>
    <row r="430" spans="4:52" ht="14.1" customHeight="1" x14ac:dyDescent="0.15">
      <c r="D430" s="316"/>
      <c r="E430" s="317"/>
      <c r="F430" s="317"/>
      <c r="G430" s="317"/>
      <c r="H430" s="318"/>
      <c r="I430" s="328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29"/>
      <c r="W430" s="329"/>
      <c r="X430" s="329"/>
      <c r="Y430" s="329"/>
      <c r="Z430" s="329"/>
      <c r="AA430" s="329"/>
      <c r="AB430" s="329"/>
      <c r="AC430" s="329"/>
      <c r="AD430" s="329"/>
      <c r="AE430" s="329"/>
      <c r="AF430" s="329"/>
      <c r="AG430" s="329"/>
      <c r="AH430" s="329"/>
      <c r="AI430" s="329"/>
      <c r="AJ430" s="329"/>
      <c r="AK430" s="329"/>
      <c r="AL430" s="329"/>
      <c r="AM430" s="329"/>
      <c r="AN430" s="329"/>
      <c r="AO430" s="329"/>
      <c r="AP430" s="329"/>
      <c r="AQ430" s="329"/>
      <c r="AR430" s="330"/>
      <c r="AS430" s="187"/>
      <c r="AT430" s="187"/>
      <c r="AU430" s="151"/>
    </row>
    <row r="431" spans="4:52" ht="14.1" customHeight="1" x14ac:dyDescent="0.15">
      <c r="D431" s="316"/>
      <c r="E431" s="317"/>
      <c r="F431" s="317"/>
      <c r="G431" s="317"/>
      <c r="H431" s="318"/>
      <c r="I431" s="328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29"/>
      <c r="W431" s="329"/>
      <c r="X431" s="329"/>
      <c r="Y431" s="329"/>
      <c r="Z431" s="329"/>
      <c r="AA431" s="329"/>
      <c r="AB431" s="329"/>
      <c r="AC431" s="329"/>
      <c r="AD431" s="329"/>
      <c r="AE431" s="329"/>
      <c r="AF431" s="329"/>
      <c r="AG431" s="329"/>
      <c r="AH431" s="329"/>
      <c r="AI431" s="329"/>
      <c r="AJ431" s="329"/>
      <c r="AK431" s="329"/>
      <c r="AL431" s="329"/>
      <c r="AM431" s="329"/>
      <c r="AN431" s="329"/>
      <c r="AO431" s="329"/>
      <c r="AP431" s="329"/>
      <c r="AQ431" s="329"/>
      <c r="AR431" s="330"/>
      <c r="AS431" s="187"/>
      <c r="AT431" s="187"/>
      <c r="AU431" s="151"/>
    </row>
    <row r="432" spans="4:52" ht="14.1" customHeight="1" x14ac:dyDescent="0.15">
      <c r="D432" s="316"/>
      <c r="E432" s="317"/>
      <c r="F432" s="317"/>
      <c r="G432" s="317"/>
      <c r="H432" s="318"/>
      <c r="I432" s="328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29"/>
      <c r="W432" s="329"/>
      <c r="X432" s="329"/>
      <c r="Y432" s="329"/>
      <c r="Z432" s="329"/>
      <c r="AA432" s="329"/>
      <c r="AB432" s="329"/>
      <c r="AC432" s="329"/>
      <c r="AD432" s="329"/>
      <c r="AE432" s="329"/>
      <c r="AF432" s="329"/>
      <c r="AG432" s="329"/>
      <c r="AH432" s="329"/>
      <c r="AI432" s="329"/>
      <c r="AJ432" s="329"/>
      <c r="AK432" s="329"/>
      <c r="AL432" s="329"/>
      <c r="AM432" s="329"/>
      <c r="AN432" s="329"/>
      <c r="AO432" s="329"/>
      <c r="AP432" s="329"/>
      <c r="AQ432" s="329"/>
      <c r="AR432" s="330"/>
      <c r="AS432" s="187"/>
      <c r="AT432" s="187"/>
      <c r="AU432" s="151"/>
    </row>
    <row r="433" spans="4:52" ht="14.1" customHeight="1" x14ac:dyDescent="0.15">
      <c r="D433" s="316"/>
      <c r="E433" s="317"/>
      <c r="F433" s="317"/>
      <c r="G433" s="317"/>
      <c r="H433" s="318"/>
      <c r="I433" s="328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/>
      <c r="U433" s="329"/>
      <c r="V433" s="329"/>
      <c r="W433" s="329"/>
      <c r="X433" s="329"/>
      <c r="Y433" s="329"/>
      <c r="Z433" s="329"/>
      <c r="AA433" s="329"/>
      <c r="AB433" s="329"/>
      <c r="AC433" s="329"/>
      <c r="AD433" s="329"/>
      <c r="AE433" s="329"/>
      <c r="AF433" s="329"/>
      <c r="AG433" s="329"/>
      <c r="AH433" s="329"/>
      <c r="AI433" s="329"/>
      <c r="AJ433" s="329"/>
      <c r="AK433" s="329"/>
      <c r="AL433" s="329"/>
      <c r="AM433" s="329"/>
      <c r="AN433" s="329"/>
      <c r="AO433" s="329"/>
      <c r="AP433" s="329"/>
      <c r="AQ433" s="329"/>
      <c r="AR433" s="330"/>
      <c r="AS433" s="187"/>
      <c r="AT433" s="187"/>
      <c r="AU433" s="151"/>
    </row>
    <row r="434" spans="4:52" ht="14.1" customHeight="1" x14ac:dyDescent="0.15">
      <c r="D434" s="316"/>
      <c r="E434" s="317"/>
      <c r="F434" s="317"/>
      <c r="G434" s="317"/>
      <c r="H434" s="318"/>
      <c r="I434" s="328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29"/>
      <c r="W434" s="329"/>
      <c r="X434" s="329"/>
      <c r="Y434" s="329"/>
      <c r="Z434" s="329"/>
      <c r="AA434" s="329"/>
      <c r="AB434" s="329"/>
      <c r="AC434" s="329"/>
      <c r="AD434" s="329"/>
      <c r="AE434" s="329"/>
      <c r="AF434" s="329"/>
      <c r="AG434" s="329"/>
      <c r="AH434" s="329"/>
      <c r="AI434" s="329"/>
      <c r="AJ434" s="329"/>
      <c r="AK434" s="329"/>
      <c r="AL434" s="329"/>
      <c r="AM434" s="329"/>
      <c r="AN434" s="329"/>
      <c r="AO434" s="329"/>
      <c r="AP434" s="329"/>
      <c r="AQ434" s="329"/>
      <c r="AR434" s="330"/>
      <c r="AS434" s="187"/>
      <c r="AT434" s="187"/>
      <c r="AU434" s="151"/>
    </row>
    <row r="435" spans="4:52" ht="14.1" customHeight="1" x14ac:dyDescent="0.15">
      <c r="D435" s="316"/>
      <c r="E435" s="317"/>
      <c r="F435" s="317"/>
      <c r="G435" s="317"/>
      <c r="H435" s="318"/>
      <c r="I435" s="328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29"/>
      <c r="W435" s="329"/>
      <c r="X435" s="329"/>
      <c r="Y435" s="329"/>
      <c r="Z435" s="329"/>
      <c r="AA435" s="329"/>
      <c r="AB435" s="329"/>
      <c r="AC435" s="329"/>
      <c r="AD435" s="329"/>
      <c r="AE435" s="329"/>
      <c r="AF435" s="329"/>
      <c r="AG435" s="329"/>
      <c r="AH435" s="329"/>
      <c r="AI435" s="329"/>
      <c r="AJ435" s="329"/>
      <c r="AK435" s="329"/>
      <c r="AL435" s="329"/>
      <c r="AM435" s="329"/>
      <c r="AN435" s="329"/>
      <c r="AO435" s="329"/>
      <c r="AP435" s="329"/>
      <c r="AQ435" s="329"/>
      <c r="AR435" s="330"/>
      <c r="AS435" s="187"/>
      <c r="AT435" s="187"/>
      <c r="AU435" s="151"/>
    </row>
    <row r="436" spans="4:52" ht="14.1" customHeight="1" x14ac:dyDescent="0.15">
      <c r="D436" s="316"/>
      <c r="E436" s="317"/>
      <c r="F436" s="317"/>
      <c r="G436" s="317"/>
      <c r="H436" s="318"/>
      <c r="I436" s="331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  <c r="AA436" s="310"/>
      <c r="AB436" s="310"/>
      <c r="AC436" s="310"/>
      <c r="AD436" s="310"/>
      <c r="AE436" s="310"/>
      <c r="AF436" s="310"/>
      <c r="AG436" s="310"/>
      <c r="AH436" s="310"/>
      <c r="AI436" s="310"/>
      <c r="AJ436" s="310"/>
      <c r="AK436" s="310"/>
      <c r="AL436" s="310"/>
      <c r="AM436" s="310"/>
      <c r="AN436" s="310"/>
      <c r="AO436" s="310"/>
      <c r="AP436" s="310"/>
      <c r="AQ436" s="310"/>
      <c r="AR436" s="332"/>
      <c r="AS436" s="187" t="s">
        <v>327</v>
      </c>
      <c r="AT436" s="187" t="s">
        <v>323</v>
      </c>
      <c r="AU436" s="151"/>
      <c r="AV436" s="1">
        <f>LEN(I429)</f>
        <v>0</v>
      </c>
      <c r="AW436" s="1" t="s">
        <v>158</v>
      </c>
      <c r="AX436" s="2">
        <v>700</v>
      </c>
      <c r="AY436" s="1" t="s">
        <v>156</v>
      </c>
      <c r="AZ436" s="3" t="str">
        <f>IF(AV436&gt;AX436,"FIGYELEM! Tartsa be a megjelölt karakterszámot!","-")</f>
        <v>-</v>
      </c>
    </row>
    <row r="437" spans="4:52" ht="26.1" customHeight="1" x14ac:dyDescent="0.2">
      <c r="D437" s="316"/>
      <c r="E437" s="317"/>
      <c r="F437" s="317"/>
      <c r="G437" s="317"/>
      <c r="H437" s="318"/>
      <c r="I437" s="286" t="s">
        <v>398</v>
      </c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8"/>
      <c r="Y437" s="308"/>
      <c r="Z437" s="308"/>
      <c r="AA437" s="308"/>
      <c r="AB437" s="308"/>
      <c r="AC437" s="308"/>
      <c r="AD437" s="308"/>
      <c r="AE437" s="308"/>
      <c r="AF437" s="308"/>
      <c r="AG437" s="308"/>
      <c r="AH437" s="308"/>
      <c r="AI437" s="308"/>
      <c r="AJ437" s="308"/>
      <c r="AK437" s="308"/>
      <c r="AL437" s="308"/>
      <c r="AM437" s="308"/>
      <c r="AN437" s="308"/>
      <c r="AO437" s="308"/>
      <c r="AP437" s="308"/>
      <c r="AQ437" s="308"/>
      <c r="AR437" s="309"/>
      <c r="AS437" s="166">
        <f>IF(Y437=BN$54,1,0)</f>
        <v>0</v>
      </c>
      <c r="AT437" s="167"/>
      <c r="AU437" s="165"/>
      <c r="AZ437" s="3" t="str">
        <f>IF(Y437=BN$54,"FIGYELEM! Fejtse ki A részt vevő diákok tevékenységének bemutatása c. mezőben!","-")</f>
        <v>-</v>
      </c>
    </row>
    <row r="438" spans="4:52" ht="26.1" customHeight="1" x14ac:dyDescent="0.2">
      <c r="D438" s="316"/>
      <c r="E438" s="317"/>
      <c r="F438" s="317"/>
      <c r="G438" s="317"/>
      <c r="H438" s="318"/>
      <c r="I438" s="286" t="s">
        <v>251</v>
      </c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8"/>
      <c r="Y438" s="307"/>
      <c r="Z438" s="308"/>
      <c r="AA438" s="308"/>
      <c r="AB438" s="308"/>
      <c r="AC438" s="308"/>
      <c r="AD438" s="308"/>
      <c r="AE438" s="308"/>
      <c r="AF438" s="308"/>
      <c r="AG438" s="308"/>
      <c r="AH438" s="308"/>
      <c r="AI438" s="308"/>
      <c r="AJ438" s="308"/>
      <c r="AK438" s="308"/>
      <c r="AL438" s="308"/>
      <c r="AM438" s="308"/>
      <c r="AN438" s="308"/>
      <c r="AO438" s="308"/>
      <c r="AP438" s="308"/>
      <c r="AQ438" s="308"/>
      <c r="AR438" s="309"/>
      <c r="AS438" s="166">
        <f>IF(Y438=BM$55,1,0)</f>
        <v>0</v>
      </c>
      <c r="AT438" s="167"/>
      <c r="AU438" s="165"/>
      <c r="AZ438" s="3" t="str">
        <f>IF(Y438=BM$55,"FIGYELEM! Fejtse ki A részt vevő diákok tevékenységének bemutatása c. mezőben!","-")</f>
        <v>-</v>
      </c>
    </row>
    <row r="439" spans="4:52" ht="14.1" customHeight="1" x14ac:dyDescent="0.2">
      <c r="D439" s="313" t="s">
        <v>169</v>
      </c>
      <c r="E439" s="314"/>
      <c r="F439" s="314"/>
      <c r="G439" s="314"/>
      <c r="H439" s="315"/>
      <c r="I439" s="322" t="s">
        <v>331</v>
      </c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  <c r="T439" s="323"/>
      <c r="U439" s="323"/>
      <c r="V439" s="323"/>
      <c r="W439" s="323"/>
      <c r="X439" s="323"/>
      <c r="Y439" s="323"/>
      <c r="Z439" s="323"/>
      <c r="AA439" s="323"/>
      <c r="AB439" s="323"/>
      <c r="AC439" s="323"/>
      <c r="AD439" s="323"/>
      <c r="AE439" s="323"/>
      <c r="AF439" s="323"/>
      <c r="AG439" s="323"/>
      <c r="AH439" s="323"/>
      <c r="AI439" s="323"/>
      <c r="AJ439" s="323"/>
      <c r="AK439" s="323"/>
      <c r="AL439" s="323"/>
      <c r="AM439" s="323"/>
      <c r="AN439" s="323"/>
      <c r="AO439" s="323"/>
      <c r="AP439" s="323"/>
      <c r="AQ439" s="323"/>
      <c r="AR439" s="324"/>
      <c r="AS439" s="164"/>
      <c r="AT439" s="164"/>
      <c r="AU439" s="164"/>
    </row>
    <row r="440" spans="4:52" ht="14.1" customHeight="1" x14ac:dyDescent="0.2">
      <c r="D440" s="316"/>
      <c r="E440" s="317"/>
      <c r="F440" s="317"/>
      <c r="G440" s="317"/>
      <c r="H440" s="318"/>
      <c r="I440" s="307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  <c r="AP440" s="308"/>
      <c r="AQ440" s="308"/>
      <c r="AR440" s="309"/>
      <c r="AS440" s="165"/>
      <c r="AT440" s="165"/>
      <c r="AU440" s="165"/>
    </row>
    <row r="441" spans="4:52" ht="14.1" customHeight="1" x14ac:dyDescent="0.2">
      <c r="D441" s="316"/>
      <c r="E441" s="317"/>
      <c r="F441" s="317"/>
      <c r="G441" s="317"/>
      <c r="H441" s="318"/>
      <c r="I441" s="286" t="s">
        <v>332</v>
      </c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287"/>
      <c r="AI441" s="287"/>
      <c r="AJ441" s="287"/>
      <c r="AK441" s="287"/>
      <c r="AL441" s="287"/>
      <c r="AM441" s="287"/>
      <c r="AN441" s="287"/>
      <c r="AO441" s="287"/>
      <c r="AP441" s="287"/>
      <c r="AQ441" s="287"/>
      <c r="AR441" s="288"/>
      <c r="AS441" s="164"/>
      <c r="AT441" s="164"/>
      <c r="AU441" s="164"/>
    </row>
    <row r="442" spans="4:52" ht="14.1" customHeight="1" x14ac:dyDescent="0.2">
      <c r="D442" s="316"/>
      <c r="E442" s="317"/>
      <c r="F442" s="317"/>
      <c r="G442" s="317"/>
      <c r="H442" s="318"/>
      <c r="I442" s="307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  <c r="U442" s="308"/>
      <c r="V442" s="308"/>
      <c r="W442" s="308"/>
      <c r="X442" s="308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08"/>
      <c r="AI442" s="308"/>
      <c r="AJ442" s="308"/>
      <c r="AK442" s="308"/>
      <c r="AL442" s="308"/>
      <c r="AM442" s="308"/>
      <c r="AN442" s="308"/>
      <c r="AO442" s="308"/>
      <c r="AP442" s="308"/>
      <c r="AQ442" s="308"/>
      <c r="AR442" s="309"/>
      <c r="AS442" s="165"/>
      <c r="AT442" s="165"/>
      <c r="AU442" s="165"/>
    </row>
    <row r="443" spans="4:52" ht="27.95" customHeight="1" x14ac:dyDescent="0.15">
      <c r="D443" s="316"/>
      <c r="E443" s="317"/>
      <c r="F443" s="317"/>
      <c r="G443" s="317"/>
      <c r="H443" s="318"/>
      <c r="I443" s="286" t="s">
        <v>404</v>
      </c>
      <c r="J443" s="287"/>
      <c r="K443" s="287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  <c r="AA443" s="287"/>
      <c r="AB443" s="287"/>
      <c r="AC443" s="287"/>
      <c r="AD443" s="287"/>
      <c r="AE443" s="287"/>
      <c r="AF443" s="287"/>
      <c r="AG443" s="287"/>
      <c r="AH443" s="287"/>
      <c r="AI443" s="287"/>
      <c r="AJ443" s="287"/>
      <c r="AK443" s="287"/>
      <c r="AL443" s="287"/>
      <c r="AM443" s="287"/>
      <c r="AN443" s="287"/>
      <c r="AO443" s="287"/>
      <c r="AP443" s="287"/>
      <c r="AQ443" s="287"/>
      <c r="AR443" s="288"/>
      <c r="AS443" s="187"/>
      <c r="AT443" s="187"/>
      <c r="AU443" s="164"/>
    </row>
    <row r="444" spans="4:52" ht="14.1" customHeight="1" x14ac:dyDescent="0.15">
      <c r="D444" s="316"/>
      <c r="E444" s="317"/>
      <c r="F444" s="317"/>
      <c r="G444" s="317"/>
      <c r="H444" s="318"/>
      <c r="I444" s="325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26"/>
      <c r="X444" s="326"/>
      <c r="Y444" s="326"/>
      <c r="Z444" s="326"/>
      <c r="AA444" s="326"/>
      <c r="AB444" s="326"/>
      <c r="AC444" s="326"/>
      <c r="AD444" s="326"/>
      <c r="AE444" s="326"/>
      <c r="AF444" s="326"/>
      <c r="AG444" s="326"/>
      <c r="AH444" s="326"/>
      <c r="AI444" s="326"/>
      <c r="AJ444" s="326"/>
      <c r="AK444" s="326"/>
      <c r="AL444" s="326"/>
      <c r="AM444" s="326"/>
      <c r="AN444" s="326"/>
      <c r="AO444" s="326"/>
      <c r="AP444" s="326"/>
      <c r="AQ444" s="326"/>
      <c r="AR444" s="327"/>
      <c r="AS444" s="187"/>
      <c r="AT444" s="187"/>
      <c r="AU444" s="151"/>
    </row>
    <row r="445" spans="4:52" ht="14.1" customHeight="1" x14ac:dyDescent="0.15">
      <c r="D445" s="316"/>
      <c r="E445" s="317"/>
      <c r="F445" s="317"/>
      <c r="G445" s="317"/>
      <c r="H445" s="318"/>
      <c r="I445" s="328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/>
      <c r="U445" s="329"/>
      <c r="V445" s="329"/>
      <c r="W445" s="329"/>
      <c r="X445" s="329"/>
      <c r="Y445" s="329"/>
      <c r="Z445" s="329"/>
      <c r="AA445" s="329"/>
      <c r="AB445" s="329"/>
      <c r="AC445" s="329"/>
      <c r="AD445" s="329"/>
      <c r="AE445" s="329"/>
      <c r="AF445" s="329"/>
      <c r="AG445" s="329"/>
      <c r="AH445" s="329"/>
      <c r="AI445" s="329"/>
      <c r="AJ445" s="329"/>
      <c r="AK445" s="329"/>
      <c r="AL445" s="329"/>
      <c r="AM445" s="329"/>
      <c r="AN445" s="329"/>
      <c r="AO445" s="329"/>
      <c r="AP445" s="329"/>
      <c r="AQ445" s="329"/>
      <c r="AR445" s="330"/>
      <c r="AS445" s="187"/>
      <c r="AT445" s="187"/>
      <c r="AU445" s="151"/>
    </row>
    <row r="446" spans="4:52" ht="14.1" customHeight="1" x14ac:dyDescent="0.15">
      <c r="D446" s="316"/>
      <c r="E446" s="317"/>
      <c r="F446" s="317"/>
      <c r="G446" s="317"/>
      <c r="H446" s="318"/>
      <c r="I446" s="328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29"/>
      <c r="U446" s="329"/>
      <c r="V446" s="329"/>
      <c r="W446" s="329"/>
      <c r="X446" s="329"/>
      <c r="Y446" s="329"/>
      <c r="Z446" s="329"/>
      <c r="AA446" s="329"/>
      <c r="AB446" s="329"/>
      <c r="AC446" s="329"/>
      <c r="AD446" s="329"/>
      <c r="AE446" s="329"/>
      <c r="AF446" s="329"/>
      <c r="AG446" s="329"/>
      <c r="AH446" s="329"/>
      <c r="AI446" s="329"/>
      <c r="AJ446" s="329"/>
      <c r="AK446" s="329"/>
      <c r="AL446" s="329"/>
      <c r="AM446" s="329"/>
      <c r="AN446" s="329"/>
      <c r="AO446" s="329"/>
      <c r="AP446" s="329"/>
      <c r="AQ446" s="329"/>
      <c r="AR446" s="330"/>
      <c r="AS446" s="187"/>
      <c r="AT446" s="187"/>
      <c r="AU446" s="151"/>
    </row>
    <row r="447" spans="4:52" ht="14.1" customHeight="1" x14ac:dyDescent="0.15">
      <c r="D447" s="316"/>
      <c r="E447" s="317"/>
      <c r="F447" s="317"/>
      <c r="G447" s="317"/>
      <c r="H447" s="318"/>
      <c r="I447" s="328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29"/>
      <c r="W447" s="329"/>
      <c r="X447" s="329"/>
      <c r="Y447" s="329"/>
      <c r="Z447" s="329"/>
      <c r="AA447" s="329"/>
      <c r="AB447" s="329"/>
      <c r="AC447" s="329"/>
      <c r="AD447" s="329"/>
      <c r="AE447" s="329"/>
      <c r="AF447" s="329"/>
      <c r="AG447" s="329"/>
      <c r="AH447" s="329"/>
      <c r="AI447" s="329"/>
      <c r="AJ447" s="329"/>
      <c r="AK447" s="329"/>
      <c r="AL447" s="329"/>
      <c r="AM447" s="329"/>
      <c r="AN447" s="329"/>
      <c r="AO447" s="329"/>
      <c r="AP447" s="329"/>
      <c r="AQ447" s="329"/>
      <c r="AR447" s="330"/>
      <c r="AS447" s="187"/>
      <c r="AT447" s="187"/>
      <c r="AU447" s="151"/>
    </row>
    <row r="448" spans="4:52" ht="14.1" customHeight="1" x14ac:dyDescent="0.15">
      <c r="D448" s="316"/>
      <c r="E448" s="317"/>
      <c r="F448" s="317"/>
      <c r="G448" s="317"/>
      <c r="H448" s="318"/>
      <c r="I448" s="328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29"/>
      <c r="W448" s="329"/>
      <c r="X448" s="329"/>
      <c r="Y448" s="329"/>
      <c r="Z448" s="329"/>
      <c r="AA448" s="329"/>
      <c r="AB448" s="329"/>
      <c r="AC448" s="329"/>
      <c r="AD448" s="329"/>
      <c r="AE448" s="329"/>
      <c r="AF448" s="329"/>
      <c r="AG448" s="329"/>
      <c r="AH448" s="329"/>
      <c r="AI448" s="329"/>
      <c r="AJ448" s="329"/>
      <c r="AK448" s="329"/>
      <c r="AL448" s="329"/>
      <c r="AM448" s="329"/>
      <c r="AN448" s="329"/>
      <c r="AO448" s="329"/>
      <c r="AP448" s="329"/>
      <c r="AQ448" s="329"/>
      <c r="AR448" s="330"/>
      <c r="AS448" s="187"/>
      <c r="AT448" s="187"/>
      <c r="AU448" s="151"/>
    </row>
    <row r="449" spans="4:52" ht="14.1" customHeight="1" x14ac:dyDescent="0.15">
      <c r="D449" s="316"/>
      <c r="E449" s="317"/>
      <c r="F449" s="317"/>
      <c r="G449" s="317"/>
      <c r="H449" s="318"/>
      <c r="I449" s="328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29"/>
      <c r="W449" s="329"/>
      <c r="X449" s="329"/>
      <c r="Y449" s="329"/>
      <c r="Z449" s="329"/>
      <c r="AA449" s="329"/>
      <c r="AB449" s="329"/>
      <c r="AC449" s="329"/>
      <c r="AD449" s="329"/>
      <c r="AE449" s="329"/>
      <c r="AF449" s="329"/>
      <c r="AG449" s="329"/>
      <c r="AH449" s="329"/>
      <c r="AI449" s="329"/>
      <c r="AJ449" s="329"/>
      <c r="AK449" s="329"/>
      <c r="AL449" s="329"/>
      <c r="AM449" s="329"/>
      <c r="AN449" s="329"/>
      <c r="AO449" s="329"/>
      <c r="AP449" s="329"/>
      <c r="AQ449" s="329"/>
      <c r="AR449" s="330"/>
      <c r="AS449" s="187"/>
      <c r="AT449" s="187"/>
      <c r="AU449" s="151"/>
    </row>
    <row r="450" spans="4:52" ht="14.1" customHeight="1" x14ac:dyDescent="0.15">
      <c r="D450" s="316"/>
      <c r="E450" s="317"/>
      <c r="F450" s="317"/>
      <c r="G450" s="317"/>
      <c r="H450" s="318"/>
      <c r="I450" s="328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29"/>
      <c r="W450" s="329"/>
      <c r="X450" s="329"/>
      <c r="Y450" s="329"/>
      <c r="Z450" s="329"/>
      <c r="AA450" s="329"/>
      <c r="AB450" s="329"/>
      <c r="AC450" s="329"/>
      <c r="AD450" s="329"/>
      <c r="AE450" s="329"/>
      <c r="AF450" s="329"/>
      <c r="AG450" s="329"/>
      <c r="AH450" s="329"/>
      <c r="AI450" s="329"/>
      <c r="AJ450" s="329"/>
      <c r="AK450" s="329"/>
      <c r="AL450" s="329"/>
      <c r="AM450" s="329"/>
      <c r="AN450" s="329"/>
      <c r="AO450" s="329"/>
      <c r="AP450" s="329"/>
      <c r="AQ450" s="329"/>
      <c r="AR450" s="330"/>
      <c r="AS450" s="187"/>
      <c r="AT450" s="187"/>
      <c r="AU450" s="151"/>
    </row>
    <row r="451" spans="4:52" ht="14.1" customHeight="1" x14ac:dyDescent="0.15">
      <c r="D451" s="316"/>
      <c r="E451" s="317"/>
      <c r="F451" s="317"/>
      <c r="G451" s="317"/>
      <c r="H451" s="318"/>
      <c r="I451" s="331"/>
      <c r="J451" s="310"/>
      <c r="K451" s="310"/>
      <c r="L451" s="310"/>
      <c r="M451" s="310"/>
      <c r="N451" s="310"/>
      <c r="O451" s="310"/>
      <c r="P451" s="310"/>
      <c r="Q451" s="310"/>
      <c r="R451" s="310"/>
      <c r="S451" s="310"/>
      <c r="T451" s="310"/>
      <c r="U451" s="310"/>
      <c r="V451" s="310"/>
      <c r="W451" s="310"/>
      <c r="X451" s="310"/>
      <c r="Y451" s="310"/>
      <c r="Z451" s="310"/>
      <c r="AA451" s="310"/>
      <c r="AB451" s="310"/>
      <c r="AC451" s="310"/>
      <c r="AD451" s="310"/>
      <c r="AE451" s="310"/>
      <c r="AF451" s="310"/>
      <c r="AG451" s="310"/>
      <c r="AH451" s="310"/>
      <c r="AI451" s="310"/>
      <c r="AJ451" s="310"/>
      <c r="AK451" s="310"/>
      <c r="AL451" s="310"/>
      <c r="AM451" s="310"/>
      <c r="AN451" s="310"/>
      <c r="AO451" s="310"/>
      <c r="AP451" s="310"/>
      <c r="AQ451" s="310"/>
      <c r="AR451" s="332"/>
      <c r="AS451" s="187" t="s">
        <v>327</v>
      </c>
      <c r="AT451" s="187" t="s">
        <v>323</v>
      </c>
      <c r="AU451" s="151"/>
      <c r="AV451" s="1">
        <f>LEN(I444)</f>
        <v>0</v>
      </c>
      <c r="AW451" s="1" t="s">
        <v>158</v>
      </c>
      <c r="AX451" s="2">
        <v>700</v>
      </c>
      <c r="AY451" s="1" t="s">
        <v>156</v>
      </c>
      <c r="AZ451" s="3" t="str">
        <f>IF(AV451&gt;AX451,"FIGYELEM! Tartsa be a megjelölt karakterszámot!","-")</f>
        <v>-</v>
      </c>
    </row>
    <row r="452" spans="4:52" ht="26.1" customHeight="1" x14ac:dyDescent="0.2">
      <c r="D452" s="316"/>
      <c r="E452" s="317"/>
      <c r="F452" s="317"/>
      <c r="G452" s="317"/>
      <c r="H452" s="318"/>
      <c r="I452" s="286" t="s">
        <v>398</v>
      </c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8"/>
      <c r="Y452" s="308"/>
      <c r="Z452" s="308"/>
      <c r="AA452" s="308"/>
      <c r="AB452" s="308"/>
      <c r="AC452" s="308"/>
      <c r="AD452" s="308"/>
      <c r="AE452" s="308"/>
      <c r="AF452" s="308"/>
      <c r="AG452" s="308"/>
      <c r="AH452" s="308"/>
      <c r="AI452" s="308"/>
      <c r="AJ452" s="308"/>
      <c r="AK452" s="308"/>
      <c r="AL452" s="308"/>
      <c r="AM452" s="308"/>
      <c r="AN452" s="308"/>
      <c r="AO452" s="308"/>
      <c r="AP452" s="308"/>
      <c r="AQ452" s="308"/>
      <c r="AR452" s="309"/>
      <c r="AS452" s="166">
        <f>IF(Y452=BN$54,1,0)</f>
        <v>0</v>
      </c>
      <c r="AT452" s="167"/>
      <c r="AU452" s="165"/>
      <c r="AZ452" s="3" t="str">
        <f>IF(Y452=BN$54,"FIGYELEM! Fejtse ki A részt vevő diákok tevékenységének bemutatása c. mezőben!","-")</f>
        <v>-</v>
      </c>
    </row>
    <row r="453" spans="4:52" ht="26.1" customHeight="1" x14ac:dyDescent="0.2">
      <c r="D453" s="319"/>
      <c r="E453" s="320"/>
      <c r="F453" s="320"/>
      <c r="G453" s="320"/>
      <c r="H453" s="321"/>
      <c r="I453" s="286" t="s">
        <v>251</v>
      </c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8"/>
      <c r="Y453" s="307"/>
      <c r="Z453" s="308"/>
      <c r="AA453" s="308"/>
      <c r="AB453" s="308"/>
      <c r="AC453" s="308"/>
      <c r="AD453" s="308"/>
      <c r="AE453" s="308"/>
      <c r="AF453" s="308"/>
      <c r="AG453" s="308"/>
      <c r="AH453" s="308"/>
      <c r="AI453" s="308"/>
      <c r="AJ453" s="308"/>
      <c r="AK453" s="308"/>
      <c r="AL453" s="308"/>
      <c r="AM453" s="308"/>
      <c r="AN453" s="308"/>
      <c r="AO453" s="308"/>
      <c r="AP453" s="308"/>
      <c r="AQ453" s="308"/>
      <c r="AR453" s="309"/>
      <c r="AS453" s="166">
        <f>IF(Y453=BM$55,1,0)</f>
        <v>0</v>
      </c>
      <c r="AT453" s="167"/>
      <c r="AU453" s="165"/>
      <c r="AZ453" s="3" t="str">
        <f>IF(Y453=BM$55,"FIGYELEM! Fejtse ki A részt vevő diákok tevékenységének bemutatása c. mezőben!","-")</f>
        <v>-</v>
      </c>
    </row>
    <row r="454" spans="4:52" ht="27.95" customHeight="1" x14ac:dyDescent="0.2">
      <c r="D454" s="334" t="s">
        <v>86</v>
      </c>
      <c r="E454" s="334"/>
      <c r="F454" s="334"/>
      <c r="G454" s="334"/>
      <c r="H454" s="334"/>
      <c r="I454" s="334"/>
      <c r="J454" s="334"/>
      <c r="K454" s="334"/>
      <c r="L454" s="334"/>
      <c r="M454" s="334"/>
      <c r="N454" s="334"/>
      <c r="O454" s="334"/>
      <c r="P454" s="334"/>
      <c r="Q454" s="334"/>
      <c r="R454" s="334"/>
      <c r="S454" s="334"/>
      <c r="T454" s="334"/>
      <c r="U454" s="334"/>
      <c r="V454" s="334"/>
      <c r="W454" s="334"/>
      <c r="X454" s="334"/>
      <c r="Y454" s="334"/>
      <c r="Z454" s="334"/>
      <c r="AA454" s="334"/>
      <c r="AB454" s="334"/>
      <c r="AC454" s="334"/>
      <c r="AD454" s="334"/>
      <c r="AE454" s="334"/>
      <c r="AF454" s="334"/>
      <c r="AG454" s="334"/>
      <c r="AH454" s="334"/>
      <c r="AI454" s="334"/>
      <c r="AJ454" s="334"/>
      <c r="AK454" s="334"/>
      <c r="AL454" s="334"/>
      <c r="AM454" s="334"/>
      <c r="AN454" s="334"/>
      <c r="AO454" s="334"/>
      <c r="AP454" s="334"/>
      <c r="AQ454" s="334"/>
      <c r="AR454" s="334"/>
      <c r="AS454" s="163"/>
      <c r="AT454" s="163"/>
      <c r="AU454" s="163"/>
    </row>
    <row r="455" spans="4:52" ht="14.1" customHeight="1" x14ac:dyDescent="0.2">
      <c r="D455" s="296" t="s">
        <v>170</v>
      </c>
      <c r="E455" s="297"/>
      <c r="F455" s="297"/>
      <c r="G455" s="297"/>
      <c r="H455" s="298"/>
      <c r="I455" s="322" t="s">
        <v>331</v>
      </c>
      <c r="J455" s="323"/>
      <c r="K455" s="323"/>
      <c r="L455" s="323"/>
      <c r="M455" s="323"/>
      <c r="N455" s="323"/>
      <c r="O455" s="323"/>
      <c r="P455" s="323"/>
      <c r="Q455" s="323"/>
      <c r="R455" s="323"/>
      <c r="S455" s="323"/>
      <c r="T455" s="323"/>
      <c r="U455" s="323"/>
      <c r="V455" s="323"/>
      <c r="W455" s="323"/>
      <c r="X455" s="323"/>
      <c r="Y455" s="323"/>
      <c r="Z455" s="323"/>
      <c r="AA455" s="323"/>
      <c r="AB455" s="323"/>
      <c r="AC455" s="323"/>
      <c r="AD455" s="323"/>
      <c r="AE455" s="323"/>
      <c r="AF455" s="323"/>
      <c r="AG455" s="323"/>
      <c r="AH455" s="323"/>
      <c r="AI455" s="323"/>
      <c r="AJ455" s="323"/>
      <c r="AK455" s="323"/>
      <c r="AL455" s="323"/>
      <c r="AM455" s="323"/>
      <c r="AN455" s="323"/>
      <c r="AO455" s="323"/>
      <c r="AP455" s="323"/>
      <c r="AQ455" s="323"/>
      <c r="AR455" s="324"/>
      <c r="AS455" s="164"/>
      <c r="AT455" s="164"/>
      <c r="AU455" s="164"/>
    </row>
    <row r="456" spans="4:52" ht="14.1" customHeight="1" x14ac:dyDescent="0.2">
      <c r="D456" s="333"/>
      <c r="E456" s="333"/>
      <c r="F456" s="333"/>
      <c r="G456" s="333"/>
      <c r="H456" s="333"/>
      <c r="I456" s="307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  <c r="AA456" s="308"/>
      <c r="AB456" s="308"/>
      <c r="AC456" s="308"/>
      <c r="AD456" s="308"/>
      <c r="AE456" s="308"/>
      <c r="AF456" s="308"/>
      <c r="AG456" s="308"/>
      <c r="AH456" s="308"/>
      <c r="AI456" s="308"/>
      <c r="AJ456" s="308"/>
      <c r="AK456" s="308"/>
      <c r="AL456" s="308"/>
      <c r="AM456" s="308"/>
      <c r="AN456" s="308"/>
      <c r="AO456" s="308"/>
      <c r="AP456" s="308"/>
      <c r="AQ456" s="308"/>
      <c r="AR456" s="309"/>
      <c r="AS456" s="165"/>
      <c r="AT456" s="165"/>
      <c r="AU456" s="165"/>
    </row>
    <row r="457" spans="4:52" ht="14.1" customHeight="1" x14ac:dyDescent="0.2">
      <c r="D457" s="333"/>
      <c r="E457" s="333"/>
      <c r="F457" s="333"/>
      <c r="G457" s="333"/>
      <c r="H457" s="333"/>
      <c r="I457" s="286" t="s">
        <v>332</v>
      </c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  <c r="AA457" s="287"/>
      <c r="AB457" s="287"/>
      <c r="AC457" s="287"/>
      <c r="AD457" s="287"/>
      <c r="AE457" s="287"/>
      <c r="AF457" s="287"/>
      <c r="AG457" s="287"/>
      <c r="AH457" s="287"/>
      <c r="AI457" s="287"/>
      <c r="AJ457" s="287"/>
      <c r="AK457" s="287"/>
      <c r="AL457" s="287"/>
      <c r="AM457" s="287"/>
      <c r="AN457" s="287"/>
      <c r="AO457" s="287"/>
      <c r="AP457" s="287"/>
      <c r="AQ457" s="287"/>
      <c r="AR457" s="288"/>
      <c r="AS457" s="164"/>
      <c r="AT457" s="164"/>
      <c r="AU457" s="164"/>
    </row>
    <row r="458" spans="4:52" ht="14.1" customHeight="1" x14ac:dyDescent="0.2">
      <c r="D458" s="333"/>
      <c r="E458" s="333"/>
      <c r="F458" s="333"/>
      <c r="G458" s="333"/>
      <c r="H458" s="333"/>
      <c r="I458" s="307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  <c r="U458" s="308"/>
      <c r="V458" s="308"/>
      <c r="W458" s="308"/>
      <c r="X458" s="308"/>
      <c r="Y458" s="308"/>
      <c r="Z458" s="308"/>
      <c r="AA458" s="308"/>
      <c r="AB458" s="308"/>
      <c r="AC458" s="308"/>
      <c r="AD458" s="308"/>
      <c r="AE458" s="308"/>
      <c r="AF458" s="308"/>
      <c r="AG458" s="308"/>
      <c r="AH458" s="308"/>
      <c r="AI458" s="308"/>
      <c r="AJ458" s="308"/>
      <c r="AK458" s="308"/>
      <c r="AL458" s="308"/>
      <c r="AM458" s="308"/>
      <c r="AN458" s="308"/>
      <c r="AO458" s="308"/>
      <c r="AP458" s="308"/>
      <c r="AQ458" s="308"/>
      <c r="AR458" s="309"/>
      <c r="AS458" s="165"/>
      <c r="AT458" s="165"/>
      <c r="AU458" s="165"/>
    </row>
    <row r="459" spans="4:52" ht="27.95" customHeight="1" x14ac:dyDescent="0.15">
      <c r="D459" s="295" t="s">
        <v>167</v>
      </c>
      <c r="E459" s="295"/>
      <c r="F459" s="295"/>
      <c r="G459" s="295"/>
      <c r="H459" s="295"/>
      <c r="I459" s="286" t="s">
        <v>404</v>
      </c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  <c r="AA459" s="287"/>
      <c r="AB459" s="287"/>
      <c r="AC459" s="287"/>
      <c r="AD459" s="287"/>
      <c r="AE459" s="287"/>
      <c r="AF459" s="287"/>
      <c r="AG459" s="287"/>
      <c r="AH459" s="287"/>
      <c r="AI459" s="287"/>
      <c r="AJ459" s="287"/>
      <c r="AK459" s="287"/>
      <c r="AL459" s="287"/>
      <c r="AM459" s="287"/>
      <c r="AN459" s="287"/>
      <c r="AO459" s="287"/>
      <c r="AP459" s="287"/>
      <c r="AQ459" s="287"/>
      <c r="AR459" s="288"/>
      <c r="AS459" s="187"/>
      <c r="AT459" s="187"/>
      <c r="AU459" s="164"/>
    </row>
    <row r="460" spans="4:52" ht="14.1" customHeight="1" x14ac:dyDescent="0.15">
      <c r="D460" s="295"/>
      <c r="E460" s="295"/>
      <c r="F460" s="295"/>
      <c r="G460" s="295"/>
      <c r="H460" s="295"/>
      <c r="I460" s="325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26"/>
      <c r="X460" s="326"/>
      <c r="Y460" s="326"/>
      <c r="Z460" s="326"/>
      <c r="AA460" s="326"/>
      <c r="AB460" s="326"/>
      <c r="AC460" s="326"/>
      <c r="AD460" s="326"/>
      <c r="AE460" s="326"/>
      <c r="AF460" s="326"/>
      <c r="AG460" s="326"/>
      <c r="AH460" s="326"/>
      <c r="AI460" s="326"/>
      <c r="AJ460" s="326"/>
      <c r="AK460" s="326"/>
      <c r="AL460" s="326"/>
      <c r="AM460" s="326"/>
      <c r="AN460" s="326"/>
      <c r="AO460" s="326"/>
      <c r="AP460" s="326"/>
      <c r="AQ460" s="326"/>
      <c r="AR460" s="327"/>
      <c r="AS460" s="187"/>
      <c r="AT460" s="187"/>
      <c r="AU460" s="151"/>
    </row>
    <row r="461" spans="4:52" ht="14.1" customHeight="1" x14ac:dyDescent="0.15">
      <c r="D461" s="295"/>
      <c r="E461" s="295"/>
      <c r="F461" s="295"/>
      <c r="G461" s="295"/>
      <c r="H461" s="295"/>
      <c r="I461" s="328"/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  <c r="T461" s="329"/>
      <c r="U461" s="329"/>
      <c r="V461" s="329"/>
      <c r="W461" s="329"/>
      <c r="X461" s="329"/>
      <c r="Y461" s="329"/>
      <c r="Z461" s="329"/>
      <c r="AA461" s="329"/>
      <c r="AB461" s="329"/>
      <c r="AC461" s="329"/>
      <c r="AD461" s="329"/>
      <c r="AE461" s="329"/>
      <c r="AF461" s="329"/>
      <c r="AG461" s="329"/>
      <c r="AH461" s="329"/>
      <c r="AI461" s="329"/>
      <c r="AJ461" s="329"/>
      <c r="AK461" s="329"/>
      <c r="AL461" s="329"/>
      <c r="AM461" s="329"/>
      <c r="AN461" s="329"/>
      <c r="AO461" s="329"/>
      <c r="AP461" s="329"/>
      <c r="AQ461" s="329"/>
      <c r="AR461" s="330"/>
      <c r="AS461" s="187"/>
      <c r="AT461" s="187"/>
      <c r="AU461" s="151"/>
    </row>
    <row r="462" spans="4:52" ht="14.1" customHeight="1" x14ac:dyDescent="0.15">
      <c r="D462" s="295"/>
      <c r="E462" s="295"/>
      <c r="F462" s="295"/>
      <c r="G462" s="295"/>
      <c r="H462" s="295"/>
      <c r="I462" s="328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  <c r="X462" s="329"/>
      <c r="Y462" s="329"/>
      <c r="Z462" s="329"/>
      <c r="AA462" s="329"/>
      <c r="AB462" s="329"/>
      <c r="AC462" s="329"/>
      <c r="AD462" s="329"/>
      <c r="AE462" s="329"/>
      <c r="AF462" s="329"/>
      <c r="AG462" s="329"/>
      <c r="AH462" s="329"/>
      <c r="AI462" s="329"/>
      <c r="AJ462" s="329"/>
      <c r="AK462" s="329"/>
      <c r="AL462" s="329"/>
      <c r="AM462" s="329"/>
      <c r="AN462" s="329"/>
      <c r="AO462" s="329"/>
      <c r="AP462" s="329"/>
      <c r="AQ462" s="329"/>
      <c r="AR462" s="330"/>
      <c r="AS462" s="187"/>
      <c r="AT462" s="187"/>
      <c r="AU462" s="151"/>
    </row>
    <row r="463" spans="4:52" ht="14.1" customHeight="1" x14ac:dyDescent="0.15">
      <c r="D463" s="295"/>
      <c r="E463" s="295"/>
      <c r="F463" s="295"/>
      <c r="G463" s="295"/>
      <c r="H463" s="295"/>
      <c r="I463" s="328"/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  <c r="T463" s="329"/>
      <c r="U463" s="329"/>
      <c r="V463" s="329"/>
      <c r="W463" s="329"/>
      <c r="X463" s="329"/>
      <c r="Y463" s="329"/>
      <c r="Z463" s="329"/>
      <c r="AA463" s="329"/>
      <c r="AB463" s="329"/>
      <c r="AC463" s="329"/>
      <c r="AD463" s="329"/>
      <c r="AE463" s="329"/>
      <c r="AF463" s="329"/>
      <c r="AG463" s="329"/>
      <c r="AH463" s="329"/>
      <c r="AI463" s="329"/>
      <c r="AJ463" s="329"/>
      <c r="AK463" s="329"/>
      <c r="AL463" s="329"/>
      <c r="AM463" s="329"/>
      <c r="AN463" s="329"/>
      <c r="AO463" s="329"/>
      <c r="AP463" s="329"/>
      <c r="AQ463" s="329"/>
      <c r="AR463" s="330"/>
      <c r="AS463" s="187"/>
      <c r="AT463" s="187"/>
      <c r="AU463" s="151"/>
    </row>
    <row r="464" spans="4:52" ht="14.1" customHeight="1" x14ac:dyDescent="0.15">
      <c r="D464" s="295"/>
      <c r="E464" s="295"/>
      <c r="F464" s="295"/>
      <c r="G464" s="295"/>
      <c r="H464" s="295"/>
      <c r="I464" s="328"/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  <c r="T464" s="329"/>
      <c r="U464" s="329"/>
      <c r="V464" s="329"/>
      <c r="W464" s="329"/>
      <c r="X464" s="329"/>
      <c r="Y464" s="329"/>
      <c r="Z464" s="329"/>
      <c r="AA464" s="329"/>
      <c r="AB464" s="329"/>
      <c r="AC464" s="329"/>
      <c r="AD464" s="329"/>
      <c r="AE464" s="329"/>
      <c r="AF464" s="329"/>
      <c r="AG464" s="329"/>
      <c r="AH464" s="329"/>
      <c r="AI464" s="329"/>
      <c r="AJ464" s="329"/>
      <c r="AK464" s="329"/>
      <c r="AL464" s="329"/>
      <c r="AM464" s="329"/>
      <c r="AN464" s="329"/>
      <c r="AO464" s="329"/>
      <c r="AP464" s="329"/>
      <c r="AQ464" s="329"/>
      <c r="AR464" s="330"/>
      <c r="AS464" s="187"/>
      <c r="AT464" s="187"/>
      <c r="AU464" s="151"/>
    </row>
    <row r="465" spans="4:52" ht="14.1" customHeight="1" x14ac:dyDescent="0.15">
      <c r="D465" s="295"/>
      <c r="E465" s="295"/>
      <c r="F465" s="295"/>
      <c r="G465" s="295"/>
      <c r="H465" s="295"/>
      <c r="I465" s="328"/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  <c r="T465" s="329"/>
      <c r="U465" s="329"/>
      <c r="V465" s="329"/>
      <c r="W465" s="329"/>
      <c r="X465" s="329"/>
      <c r="Y465" s="329"/>
      <c r="Z465" s="329"/>
      <c r="AA465" s="329"/>
      <c r="AB465" s="329"/>
      <c r="AC465" s="329"/>
      <c r="AD465" s="329"/>
      <c r="AE465" s="329"/>
      <c r="AF465" s="329"/>
      <c r="AG465" s="329"/>
      <c r="AH465" s="329"/>
      <c r="AI465" s="329"/>
      <c r="AJ465" s="329"/>
      <c r="AK465" s="329"/>
      <c r="AL465" s="329"/>
      <c r="AM465" s="329"/>
      <c r="AN465" s="329"/>
      <c r="AO465" s="329"/>
      <c r="AP465" s="329"/>
      <c r="AQ465" s="329"/>
      <c r="AR465" s="330"/>
      <c r="AS465" s="187"/>
      <c r="AT465" s="187"/>
      <c r="AU465" s="151"/>
    </row>
    <row r="466" spans="4:52" ht="14.1" customHeight="1" x14ac:dyDescent="0.15">
      <c r="D466" s="295"/>
      <c r="E466" s="295"/>
      <c r="F466" s="295"/>
      <c r="G466" s="295"/>
      <c r="H466" s="295"/>
      <c r="I466" s="328"/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  <c r="T466" s="329"/>
      <c r="U466" s="329"/>
      <c r="V466" s="329"/>
      <c r="W466" s="329"/>
      <c r="X466" s="329"/>
      <c r="Y466" s="329"/>
      <c r="Z466" s="329"/>
      <c r="AA466" s="329"/>
      <c r="AB466" s="329"/>
      <c r="AC466" s="329"/>
      <c r="AD466" s="329"/>
      <c r="AE466" s="329"/>
      <c r="AF466" s="329"/>
      <c r="AG466" s="329"/>
      <c r="AH466" s="329"/>
      <c r="AI466" s="329"/>
      <c r="AJ466" s="329"/>
      <c r="AK466" s="329"/>
      <c r="AL466" s="329"/>
      <c r="AM466" s="329"/>
      <c r="AN466" s="329"/>
      <c r="AO466" s="329"/>
      <c r="AP466" s="329"/>
      <c r="AQ466" s="329"/>
      <c r="AR466" s="330"/>
      <c r="AS466" s="187"/>
      <c r="AT466" s="187"/>
      <c r="AU466" s="151"/>
    </row>
    <row r="467" spans="4:52" ht="14.1" customHeight="1" x14ac:dyDescent="0.15">
      <c r="D467" s="295"/>
      <c r="E467" s="295"/>
      <c r="F467" s="295"/>
      <c r="G467" s="295"/>
      <c r="H467" s="295"/>
      <c r="I467" s="331"/>
      <c r="J467" s="310"/>
      <c r="K467" s="310"/>
      <c r="L467" s="310"/>
      <c r="M467" s="310"/>
      <c r="N467" s="310"/>
      <c r="O467" s="310"/>
      <c r="P467" s="310"/>
      <c r="Q467" s="310"/>
      <c r="R467" s="310"/>
      <c r="S467" s="310"/>
      <c r="T467" s="310"/>
      <c r="U467" s="310"/>
      <c r="V467" s="310"/>
      <c r="W467" s="310"/>
      <c r="X467" s="310"/>
      <c r="Y467" s="310"/>
      <c r="Z467" s="310"/>
      <c r="AA467" s="310"/>
      <c r="AB467" s="310"/>
      <c r="AC467" s="310"/>
      <c r="AD467" s="310"/>
      <c r="AE467" s="310"/>
      <c r="AF467" s="310"/>
      <c r="AG467" s="310"/>
      <c r="AH467" s="310"/>
      <c r="AI467" s="310"/>
      <c r="AJ467" s="310"/>
      <c r="AK467" s="310"/>
      <c r="AL467" s="310"/>
      <c r="AM467" s="310"/>
      <c r="AN467" s="310"/>
      <c r="AO467" s="310"/>
      <c r="AP467" s="310"/>
      <c r="AQ467" s="310"/>
      <c r="AR467" s="332"/>
      <c r="AS467" s="187" t="s">
        <v>327</v>
      </c>
      <c r="AT467" s="187" t="s">
        <v>323</v>
      </c>
      <c r="AU467" s="151"/>
      <c r="AV467" s="1">
        <f>LEN(I460)</f>
        <v>0</v>
      </c>
      <c r="AW467" s="1" t="s">
        <v>158</v>
      </c>
      <c r="AX467" s="2">
        <v>700</v>
      </c>
      <c r="AY467" s="1" t="s">
        <v>156</v>
      </c>
      <c r="AZ467" s="3" t="str">
        <f>IF(AV467&gt;AX467,"FIGYELEM! Tartsa be a megjelölt karakterszámot!","-")</f>
        <v>-</v>
      </c>
    </row>
    <row r="468" spans="4:52" ht="26.1" customHeight="1" x14ac:dyDescent="0.2">
      <c r="D468" s="295"/>
      <c r="E468" s="295"/>
      <c r="F468" s="295"/>
      <c r="G468" s="295"/>
      <c r="H468" s="295"/>
      <c r="I468" s="286" t="s">
        <v>398</v>
      </c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8"/>
      <c r="AI468" s="308"/>
      <c r="AJ468" s="308"/>
      <c r="AK468" s="308"/>
      <c r="AL468" s="308"/>
      <c r="AM468" s="308"/>
      <c r="AN468" s="308"/>
      <c r="AO468" s="308"/>
      <c r="AP468" s="308"/>
      <c r="AQ468" s="308"/>
      <c r="AR468" s="309"/>
      <c r="AS468" s="166">
        <f>IF(Y468=BN$54,1,0)</f>
        <v>0</v>
      </c>
      <c r="AT468" s="167"/>
      <c r="AU468" s="165"/>
      <c r="AZ468" s="3" t="str">
        <f>IF(Y468=BN$54,"FIGYELEM! Fejtse ki A részt vevő diákok tevékenységének bemutatása c. mezőben!","-")</f>
        <v>-</v>
      </c>
    </row>
    <row r="469" spans="4:52" ht="26.1" customHeight="1" x14ac:dyDescent="0.2">
      <c r="D469" s="295"/>
      <c r="E469" s="295"/>
      <c r="F469" s="295"/>
      <c r="G469" s="295"/>
      <c r="H469" s="295"/>
      <c r="I469" s="286" t="s">
        <v>251</v>
      </c>
      <c r="J469" s="287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8"/>
      <c r="Y469" s="307"/>
      <c r="Z469" s="308"/>
      <c r="AA469" s="308"/>
      <c r="AB469" s="308"/>
      <c r="AC469" s="308"/>
      <c r="AD469" s="308"/>
      <c r="AE469" s="308"/>
      <c r="AF469" s="308"/>
      <c r="AG469" s="308"/>
      <c r="AH469" s="308"/>
      <c r="AI469" s="308"/>
      <c r="AJ469" s="308"/>
      <c r="AK469" s="308"/>
      <c r="AL469" s="308"/>
      <c r="AM469" s="308"/>
      <c r="AN469" s="308"/>
      <c r="AO469" s="308"/>
      <c r="AP469" s="308"/>
      <c r="AQ469" s="308"/>
      <c r="AR469" s="309"/>
      <c r="AS469" s="166">
        <f>IF(Y469=BM$55,1,0)</f>
        <v>0</v>
      </c>
      <c r="AT469" s="167"/>
      <c r="AU469" s="165"/>
      <c r="AZ469" s="3" t="str">
        <f>IF(Y469=BM$55,"FIGYELEM! Fejtse ki A részt vevő diákok tevékenységének bemutatása c. mezőben!","-")</f>
        <v>-</v>
      </c>
    </row>
    <row r="470" spans="4:52" ht="14.1" customHeight="1" x14ac:dyDescent="0.2">
      <c r="D470" s="313" t="s">
        <v>168</v>
      </c>
      <c r="E470" s="314"/>
      <c r="F470" s="314"/>
      <c r="G470" s="314"/>
      <c r="H470" s="315"/>
      <c r="I470" s="322" t="s">
        <v>331</v>
      </c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  <c r="T470" s="323"/>
      <c r="U470" s="323"/>
      <c r="V470" s="323"/>
      <c r="W470" s="323"/>
      <c r="X470" s="323"/>
      <c r="Y470" s="323"/>
      <c r="Z470" s="323"/>
      <c r="AA470" s="323"/>
      <c r="AB470" s="323"/>
      <c r="AC470" s="323"/>
      <c r="AD470" s="323"/>
      <c r="AE470" s="323"/>
      <c r="AF470" s="323"/>
      <c r="AG470" s="323"/>
      <c r="AH470" s="323"/>
      <c r="AI470" s="323"/>
      <c r="AJ470" s="323"/>
      <c r="AK470" s="323"/>
      <c r="AL470" s="323"/>
      <c r="AM470" s="323"/>
      <c r="AN470" s="323"/>
      <c r="AO470" s="323"/>
      <c r="AP470" s="323"/>
      <c r="AQ470" s="323"/>
      <c r="AR470" s="324"/>
      <c r="AS470" s="164"/>
      <c r="AT470" s="164"/>
      <c r="AU470" s="164"/>
    </row>
    <row r="471" spans="4:52" ht="14.1" customHeight="1" x14ac:dyDescent="0.2">
      <c r="D471" s="316"/>
      <c r="E471" s="317"/>
      <c r="F471" s="317"/>
      <c r="G471" s="317"/>
      <c r="H471" s="318"/>
      <c r="I471" s="307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  <c r="U471" s="308"/>
      <c r="V471" s="308"/>
      <c r="W471" s="308"/>
      <c r="X471" s="308"/>
      <c r="Y471" s="308"/>
      <c r="Z471" s="308"/>
      <c r="AA471" s="308"/>
      <c r="AB471" s="308"/>
      <c r="AC471" s="308"/>
      <c r="AD471" s="308"/>
      <c r="AE471" s="308"/>
      <c r="AF471" s="308"/>
      <c r="AG471" s="308"/>
      <c r="AH471" s="308"/>
      <c r="AI471" s="308"/>
      <c r="AJ471" s="308"/>
      <c r="AK471" s="308"/>
      <c r="AL471" s="308"/>
      <c r="AM471" s="308"/>
      <c r="AN471" s="308"/>
      <c r="AO471" s="308"/>
      <c r="AP471" s="308"/>
      <c r="AQ471" s="308"/>
      <c r="AR471" s="309"/>
      <c r="AS471" s="165"/>
      <c r="AT471" s="165"/>
      <c r="AU471" s="165"/>
    </row>
    <row r="472" spans="4:52" ht="14.1" customHeight="1" x14ac:dyDescent="0.2">
      <c r="D472" s="316"/>
      <c r="E472" s="317"/>
      <c r="F472" s="317"/>
      <c r="G472" s="317"/>
      <c r="H472" s="318"/>
      <c r="I472" s="286" t="s">
        <v>332</v>
      </c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8"/>
      <c r="AS472" s="164"/>
      <c r="AT472" s="164"/>
      <c r="AU472" s="164"/>
    </row>
    <row r="473" spans="4:52" ht="14.1" customHeight="1" x14ac:dyDescent="0.2">
      <c r="D473" s="316"/>
      <c r="E473" s="317"/>
      <c r="F473" s="317"/>
      <c r="G473" s="317"/>
      <c r="H473" s="318"/>
      <c r="I473" s="307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  <c r="U473" s="308"/>
      <c r="V473" s="308"/>
      <c r="W473" s="308"/>
      <c r="X473" s="308"/>
      <c r="Y473" s="308"/>
      <c r="Z473" s="308"/>
      <c r="AA473" s="308"/>
      <c r="AB473" s="308"/>
      <c r="AC473" s="308"/>
      <c r="AD473" s="308"/>
      <c r="AE473" s="308"/>
      <c r="AF473" s="308"/>
      <c r="AG473" s="308"/>
      <c r="AH473" s="308"/>
      <c r="AI473" s="308"/>
      <c r="AJ473" s="308"/>
      <c r="AK473" s="308"/>
      <c r="AL473" s="308"/>
      <c r="AM473" s="308"/>
      <c r="AN473" s="308"/>
      <c r="AO473" s="308"/>
      <c r="AP473" s="308"/>
      <c r="AQ473" s="308"/>
      <c r="AR473" s="309"/>
      <c r="AS473" s="165"/>
      <c r="AT473" s="165"/>
      <c r="AU473" s="165"/>
    </row>
    <row r="474" spans="4:52" ht="27.95" customHeight="1" x14ac:dyDescent="0.15">
      <c r="D474" s="316"/>
      <c r="E474" s="317"/>
      <c r="F474" s="317"/>
      <c r="G474" s="317"/>
      <c r="H474" s="318"/>
      <c r="I474" s="286" t="s">
        <v>404</v>
      </c>
      <c r="J474" s="287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  <c r="AA474" s="287"/>
      <c r="AB474" s="287"/>
      <c r="AC474" s="287"/>
      <c r="AD474" s="287"/>
      <c r="AE474" s="287"/>
      <c r="AF474" s="287"/>
      <c r="AG474" s="287"/>
      <c r="AH474" s="287"/>
      <c r="AI474" s="287"/>
      <c r="AJ474" s="287"/>
      <c r="AK474" s="287"/>
      <c r="AL474" s="287"/>
      <c r="AM474" s="287"/>
      <c r="AN474" s="287"/>
      <c r="AO474" s="287"/>
      <c r="AP474" s="287"/>
      <c r="AQ474" s="287"/>
      <c r="AR474" s="288"/>
      <c r="AS474" s="187"/>
      <c r="AT474" s="187"/>
      <c r="AU474" s="164"/>
    </row>
    <row r="475" spans="4:52" ht="14.1" customHeight="1" x14ac:dyDescent="0.15">
      <c r="D475" s="316"/>
      <c r="E475" s="317"/>
      <c r="F475" s="317"/>
      <c r="G475" s="317"/>
      <c r="H475" s="318"/>
      <c r="I475" s="325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26"/>
      <c r="X475" s="326"/>
      <c r="Y475" s="326"/>
      <c r="Z475" s="326"/>
      <c r="AA475" s="326"/>
      <c r="AB475" s="326"/>
      <c r="AC475" s="326"/>
      <c r="AD475" s="326"/>
      <c r="AE475" s="326"/>
      <c r="AF475" s="326"/>
      <c r="AG475" s="326"/>
      <c r="AH475" s="326"/>
      <c r="AI475" s="326"/>
      <c r="AJ475" s="326"/>
      <c r="AK475" s="326"/>
      <c r="AL475" s="326"/>
      <c r="AM475" s="326"/>
      <c r="AN475" s="326"/>
      <c r="AO475" s="326"/>
      <c r="AP475" s="326"/>
      <c r="AQ475" s="326"/>
      <c r="AR475" s="327"/>
      <c r="AS475" s="187"/>
      <c r="AT475" s="187"/>
      <c r="AU475" s="151"/>
    </row>
    <row r="476" spans="4:52" ht="14.1" customHeight="1" x14ac:dyDescent="0.15">
      <c r="D476" s="316"/>
      <c r="E476" s="317"/>
      <c r="F476" s="317"/>
      <c r="G476" s="317"/>
      <c r="H476" s="318"/>
      <c r="I476" s="328"/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  <c r="T476" s="329"/>
      <c r="U476" s="329"/>
      <c r="V476" s="329"/>
      <c r="W476" s="329"/>
      <c r="X476" s="329"/>
      <c r="Y476" s="329"/>
      <c r="Z476" s="329"/>
      <c r="AA476" s="329"/>
      <c r="AB476" s="329"/>
      <c r="AC476" s="329"/>
      <c r="AD476" s="329"/>
      <c r="AE476" s="329"/>
      <c r="AF476" s="329"/>
      <c r="AG476" s="329"/>
      <c r="AH476" s="329"/>
      <c r="AI476" s="329"/>
      <c r="AJ476" s="329"/>
      <c r="AK476" s="329"/>
      <c r="AL476" s="329"/>
      <c r="AM476" s="329"/>
      <c r="AN476" s="329"/>
      <c r="AO476" s="329"/>
      <c r="AP476" s="329"/>
      <c r="AQ476" s="329"/>
      <c r="AR476" s="330"/>
      <c r="AS476" s="187"/>
      <c r="AT476" s="187"/>
      <c r="AU476" s="151"/>
    </row>
    <row r="477" spans="4:52" ht="14.1" customHeight="1" x14ac:dyDescent="0.15">
      <c r="D477" s="316"/>
      <c r="E477" s="317"/>
      <c r="F477" s="317"/>
      <c r="G477" s="317"/>
      <c r="H477" s="318"/>
      <c r="I477" s="328"/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  <c r="T477" s="329"/>
      <c r="U477" s="329"/>
      <c r="V477" s="329"/>
      <c r="W477" s="329"/>
      <c r="X477" s="329"/>
      <c r="Y477" s="329"/>
      <c r="Z477" s="329"/>
      <c r="AA477" s="329"/>
      <c r="AB477" s="329"/>
      <c r="AC477" s="329"/>
      <c r="AD477" s="329"/>
      <c r="AE477" s="329"/>
      <c r="AF477" s="329"/>
      <c r="AG477" s="329"/>
      <c r="AH477" s="329"/>
      <c r="AI477" s="329"/>
      <c r="AJ477" s="329"/>
      <c r="AK477" s="329"/>
      <c r="AL477" s="329"/>
      <c r="AM477" s="329"/>
      <c r="AN477" s="329"/>
      <c r="AO477" s="329"/>
      <c r="AP477" s="329"/>
      <c r="AQ477" s="329"/>
      <c r="AR477" s="330"/>
      <c r="AS477" s="187"/>
      <c r="AT477" s="187"/>
      <c r="AU477" s="151"/>
    </row>
    <row r="478" spans="4:52" ht="14.1" customHeight="1" x14ac:dyDescent="0.15">
      <c r="D478" s="316"/>
      <c r="E478" s="317"/>
      <c r="F478" s="317"/>
      <c r="G478" s="317"/>
      <c r="H478" s="318"/>
      <c r="I478" s="328"/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  <c r="T478" s="329"/>
      <c r="U478" s="329"/>
      <c r="V478" s="329"/>
      <c r="W478" s="329"/>
      <c r="X478" s="329"/>
      <c r="Y478" s="329"/>
      <c r="Z478" s="329"/>
      <c r="AA478" s="329"/>
      <c r="AB478" s="329"/>
      <c r="AC478" s="329"/>
      <c r="AD478" s="329"/>
      <c r="AE478" s="329"/>
      <c r="AF478" s="329"/>
      <c r="AG478" s="329"/>
      <c r="AH478" s="329"/>
      <c r="AI478" s="329"/>
      <c r="AJ478" s="329"/>
      <c r="AK478" s="329"/>
      <c r="AL478" s="329"/>
      <c r="AM478" s="329"/>
      <c r="AN478" s="329"/>
      <c r="AO478" s="329"/>
      <c r="AP478" s="329"/>
      <c r="AQ478" s="329"/>
      <c r="AR478" s="330"/>
      <c r="AS478" s="187"/>
      <c r="AT478" s="187"/>
      <c r="AU478" s="151"/>
    </row>
    <row r="479" spans="4:52" ht="14.1" customHeight="1" x14ac:dyDescent="0.15">
      <c r="D479" s="316"/>
      <c r="E479" s="317"/>
      <c r="F479" s="317"/>
      <c r="G479" s="317"/>
      <c r="H479" s="318"/>
      <c r="I479" s="328"/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  <c r="T479" s="329"/>
      <c r="U479" s="329"/>
      <c r="V479" s="329"/>
      <c r="W479" s="329"/>
      <c r="X479" s="329"/>
      <c r="Y479" s="329"/>
      <c r="Z479" s="329"/>
      <c r="AA479" s="329"/>
      <c r="AB479" s="329"/>
      <c r="AC479" s="329"/>
      <c r="AD479" s="329"/>
      <c r="AE479" s="329"/>
      <c r="AF479" s="329"/>
      <c r="AG479" s="329"/>
      <c r="AH479" s="329"/>
      <c r="AI479" s="329"/>
      <c r="AJ479" s="329"/>
      <c r="AK479" s="329"/>
      <c r="AL479" s="329"/>
      <c r="AM479" s="329"/>
      <c r="AN479" s="329"/>
      <c r="AO479" s="329"/>
      <c r="AP479" s="329"/>
      <c r="AQ479" s="329"/>
      <c r="AR479" s="330"/>
      <c r="AS479" s="187"/>
      <c r="AT479" s="187"/>
      <c r="AU479" s="151"/>
    </row>
    <row r="480" spans="4:52" ht="14.1" customHeight="1" x14ac:dyDescent="0.15">
      <c r="D480" s="316"/>
      <c r="E480" s="317"/>
      <c r="F480" s="317"/>
      <c r="G480" s="317"/>
      <c r="H480" s="318"/>
      <c r="I480" s="328"/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  <c r="T480" s="329"/>
      <c r="U480" s="329"/>
      <c r="V480" s="329"/>
      <c r="W480" s="329"/>
      <c r="X480" s="329"/>
      <c r="Y480" s="329"/>
      <c r="Z480" s="329"/>
      <c r="AA480" s="329"/>
      <c r="AB480" s="329"/>
      <c r="AC480" s="329"/>
      <c r="AD480" s="329"/>
      <c r="AE480" s="329"/>
      <c r="AF480" s="329"/>
      <c r="AG480" s="329"/>
      <c r="AH480" s="329"/>
      <c r="AI480" s="329"/>
      <c r="AJ480" s="329"/>
      <c r="AK480" s="329"/>
      <c r="AL480" s="329"/>
      <c r="AM480" s="329"/>
      <c r="AN480" s="329"/>
      <c r="AO480" s="329"/>
      <c r="AP480" s="329"/>
      <c r="AQ480" s="329"/>
      <c r="AR480" s="330"/>
      <c r="AS480" s="187"/>
      <c r="AT480" s="187"/>
      <c r="AU480" s="151"/>
    </row>
    <row r="481" spans="4:52" ht="14.1" customHeight="1" x14ac:dyDescent="0.15">
      <c r="D481" s="316"/>
      <c r="E481" s="317"/>
      <c r="F481" s="317"/>
      <c r="G481" s="317"/>
      <c r="H481" s="318"/>
      <c r="I481" s="328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29"/>
      <c r="W481" s="329"/>
      <c r="X481" s="329"/>
      <c r="Y481" s="329"/>
      <c r="Z481" s="329"/>
      <c r="AA481" s="329"/>
      <c r="AB481" s="329"/>
      <c r="AC481" s="329"/>
      <c r="AD481" s="329"/>
      <c r="AE481" s="329"/>
      <c r="AF481" s="329"/>
      <c r="AG481" s="329"/>
      <c r="AH481" s="329"/>
      <c r="AI481" s="329"/>
      <c r="AJ481" s="329"/>
      <c r="AK481" s="329"/>
      <c r="AL481" s="329"/>
      <c r="AM481" s="329"/>
      <c r="AN481" s="329"/>
      <c r="AO481" s="329"/>
      <c r="AP481" s="329"/>
      <c r="AQ481" s="329"/>
      <c r="AR481" s="330"/>
      <c r="AS481" s="187"/>
      <c r="AT481" s="187"/>
      <c r="AU481" s="151"/>
    </row>
    <row r="482" spans="4:52" ht="14.1" customHeight="1" x14ac:dyDescent="0.15">
      <c r="D482" s="316"/>
      <c r="E482" s="317"/>
      <c r="F482" s="317"/>
      <c r="G482" s="317"/>
      <c r="H482" s="318"/>
      <c r="I482" s="331"/>
      <c r="J482" s="310"/>
      <c r="K482" s="310"/>
      <c r="L482" s="310"/>
      <c r="M482" s="310"/>
      <c r="N482" s="310"/>
      <c r="O482" s="310"/>
      <c r="P482" s="310"/>
      <c r="Q482" s="310"/>
      <c r="R482" s="310"/>
      <c r="S482" s="310"/>
      <c r="T482" s="310"/>
      <c r="U482" s="310"/>
      <c r="V482" s="310"/>
      <c r="W482" s="310"/>
      <c r="X482" s="310"/>
      <c r="Y482" s="310"/>
      <c r="Z482" s="310"/>
      <c r="AA482" s="310"/>
      <c r="AB482" s="310"/>
      <c r="AC482" s="310"/>
      <c r="AD482" s="310"/>
      <c r="AE482" s="310"/>
      <c r="AF482" s="310"/>
      <c r="AG482" s="310"/>
      <c r="AH482" s="310"/>
      <c r="AI482" s="310"/>
      <c r="AJ482" s="310"/>
      <c r="AK482" s="310"/>
      <c r="AL482" s="310"/>
      <c r="AM482" s="310"/>
      <c r="AN482" s="310"/>
      <c r="AO482" s="310"/>
      <c r="AP482" s="310"/>
      <c r="AQ482" s="310"/>
      <c r="AR482" s="332"/>
      <c r="AS482" s="187" t="s">
        <v>327</v>
      </c>
      <c r="AT482" s="187" t="s">
        <v>323</v>
      </c>
      <c r="AU482" s="151"/>
      <c r="AV482" s="1">
        <f>LEN(I475)</f>
        <v>0</v>
      </c>
      <c r="AW482" s="1" t="s">
        <v>158</v>
      </c>
      <c r="AX482" s="2">
        <v>700</v>
      </c>
      <c r="AY482" s="1" t="s">
        <v>156</v>
      </c>
      <c r="AZ482" s="3" t="str">
        <f>IF(AV482&gt;AX482,"FIGYELEM! Tartsa be a megjelölt karakterszámot!","-")</f>
        <v>-</v>
      </c>
    </row>
    <row r="483" spans="4:52" ht="26.1" customHeight="1" x14ac:dyDescent="0.2">
      <c r="D483" s="316"/>
      <c r="E483" s="317"/>
      <c r="F483" s="317"/>
      <c r="G483" s="317"/>
      <c r="H483" s="318"/>
      <c r="I483" s="286" t="s">
        <v>398</v>
      </c>
      <c r="J483" s="287"/>
      <c r="K483" s="287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308"/>
      <c r="AI483" s="308"/>
      <c r="AJ483" s="308"/>
      <c r="AK483" s="308"/>
      <c r="AL483" s="308"/>
      <c r="AM483" s="308"/>
      <c r="AN483" s="308"/>
      <c r="AO483" s="308"/>
      <c r="AP483" s="308"/>
      <c r="AQ483" s="308"/>
      <c r="AR483" s="309"/>
      <c r="AS483" s="166">
        <f>IF(Y483=BN$54,1,0)</f>
        <v>0</v>
      </c>
      <c r="AT483" s="167"/>
      <c r="AU483" s="165"/>
      <c r="AZ483" s="3" t="str">
        <f>IF(Y483=BN$54,"FIGYELEM! Fejtse ki A részt vevő diákok tevékenységének bemutatása c. mezőben!","-")</f>
        <v>-</v>
      </c>
    </row>
    <row r="484" spans="4:52" ht="26.1" customHeight="1" x14ac:dyDescent="0.2">
      <c r="D484" s="316"/>
      <c r="E484" s="317"/>
      <c r="F484" s="317"/>
      <c r="G484" s="317"/>
      <c r="H484" s="318"/>
      <c r="I484" s="286" t="s">
        <v>251</v>
      </c>
      <c r="J484" s="287"/>
      <c r="K484" s="287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8"/>
      <c r="Y484" s="307"/>
      <c r="Z484" s="308"/>
      <c r="AA484" s="308"/>
      <c r="AB484" s="308"/>
      <c r="AC484" s="308"/>
      <c r="AD484" s="308"/>
      <c r="AE484" s="308"/>
      <c r="AF484" s="308"/>
      <c r="AG484" s="308"/>
      <c r="AH484" s="308"/>
      <c r="AI484" s="308"/>
      <c r="AJ484" s="308"/>
      <c r="AK484" s="308"/>
      <c r="AL484" s="308"/>
      <c r="AM484" s="308"/>
      <c r="AN484" s="308"/>
      <c r="AO484" s="308"/>
      <c r="AP484" s="308"/>
      <c r="AQ484" s="308"/>
      <c r="AR484" s="309"/>
      <c r="AS484" s="166">
        <f>IF(Y484=BM$55,1,0)</f>
        <v>0</v>
      </c>
      <c r="AT484" s="167"/>
      <c r="AU484" s="165"/>
      <c r="AZ484" s="3" t="str">
        <f>IF(Y484=BM$55,"FIGYELEM! Fejtse ki A részt vevő diákok tevékenységének bemutatása c. mezőben!","-")</f>
        <v>-</v>
      </c>
    </row>
    <row r="485" spans="4:52" ht="14.1" customHeight="1" x14ac:dyDescent="0.2">
      <c r="D485" s="313" t="s">
        <v>169</v>
      </c>
      <c r="E485" s="314"/>
      <c r="F485" s="314"/>
      <c r="G485" s="314"/>
      <c r="H485" s="315"/>
      <c r="I485" s="322" t="s">
        <v>331</v>
      </c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  <c r="T485" s="323"/>
      <c r="U485" s="323"/>
      <c r="V485" s="323"/>
      <c r="W485" s="323"/>
      <c r="X485" s="323"/>
      <c r="Y485" s="323"/>
      <c r="Z485" s="323"/>
      <c r="AA485" s="323"/>
      <c r="AB485" s="323"/>
      <c r="AC485" s="323"/>
      <c r="AD485" s="323"/>
      <c r="AE485" s="323"/>
      <c r="AF485" s="323"/>
      <c r="AG485" s="323"/>
      <c r="AH485" s="323"/>
      <c r="AI485" s="323"/>
      <c r="AJ485" s="323"/>
      <c r="AK485" s="323"/>
      <c r="AL485" s="323"/>
      <c r="AM485" s="323"/>
      <c r="AN485" s="323"/>
      <c r="AO485" s="323"/>
      <c r="AP485" s="323"/>
      <c r="AQ485" s="323"/>
      <c r="AR485" s="324"/>
      <c r="AS485" s="164"/>
      <c r="AT485" s="164"/>
      <c r="AU485" s="164"/>
    </row>
    <row r="486" spans="4:52" ht="14.1" customHeight="1" x14ac:dyDescent="0.2">
      <c r="D486" s="316"/>
      <c r="E486" s="317"/>
      <c r="F486" s="317"/>
      <c r="G486" s="317"/>
      <c r="H486" s="318"/>
      <c r="I486" s="307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  <c r="AA486" s="308"/>
      <c r="AB486" s="308"/>
      <c r="AC486" s="308"/>
      <c r="AD486" s="308"/>
      <c r="AE486" s="308"/>
      <c r="AF486" s="308"/>
      <c r="AG486" s="308"/>
      <c r="AH486" s="308"/>
      <c r="AI486" s="308"/>
      <c r="AJ486" s="308"/>
      <c r="AK486" s="308"/>
      <c r="AL486" s="308"/>
      <c r="AM486" s="308"/>
      <c r="AN486" s="308"/>
      <c r="AO486" s="308"/>
      <c r="AP486" s="308"/>
      <c r="AQ486" s="308"/>
      <c r="AR486" s="309"/>
      <c r="AS486" s="165"/>
      <c r="AT486" s="165"/>
      <c r="AU486" s="165"/>
    </row>
    <row r="487" spans="4:52" ht="14.1" customHeight="1" x14ac:dyDescent="0.2">
      <c r="D487" s="316"/>
      <c r="E487" s="317"/>
      <c r="F487" s="317"/>
      <c r="G487" s="317"/>
      <c r="H487" s="318"/>
      <c r="I487" s="286" t="s">
        <v>332</v>
      </c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  <c r="AA487" s="287"/>
      <c r="AB487" s="287"/>
      <c r="AC487" s="287"/>
      <c r="AD487" s="287"/>
      <c r="AE487" s="287"/>
      <c r="AF487" s="287"/>
      <c r="AG487" s="287"/>
      <c r="AH487" s="287"/>
      <c r="AI487" s="287"/>
      <c r="AJ487" s="287"/>
      <c r="AK487" s="287"/>
      <c r="AL487" s="287"/>
      <c r="AM487" s="287"/>
      <c r="AN487" s="287"/>
      <c r="AO487" s="287"/>
      <c r="AP487" s="287"/>
      <c r="AQ487" s="287"/>
      <c r="AR487" s="288"/>
      <c r="AS487" s="164"/>
      <c r="AT487" s="164"/>
      <c r="AU487" s="164"/>
    </row>
    <row r="488" spans="4:52" ht="14.1" customHeight="1" x14ac:dyDescent="0.2">
      <c r="D488" s="316"/>
      <c r="E488" s="317"/>
      <c r="F488" s="317"/>
      <c r="G488" s="317"/>
      <c r="H488" s="318"/>
      <c r="I488" s="307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  <c r="U488" s="308"/>
      <c r="V488" s="308"/>
      <c r="W488" s="308"/>
      <c r="X488" s="308"/>
      <c r="Y488" s="308"/>
      <c r="Z488" s="308"/>
      <c r="AA488" s="308"/>
      <c r="AB488" s="308"/>
      <c r="AC488" s="308"/>
      <c r="AD488" s="308"/>
      <c r="AE488" s="308"/>
      <c r="AF488" s="308"/>
      <c r="AG488" s="308"/>
      <c r="AH488" s="308"/>
      <c r="AI488" s="308"/>
      <c r="AJ488" s="308"/>
      <c r="AK488" s="308"/>
      <c r="AL488" s="308"/>
      <c r="AM488" s="308"/>
      <c r="AN488" s="308"/>
      <c r="AO488" s="308"/>
      <c r="AP488" s="308"/>
      <c r="AQ488" s="308"/>
      <c r="AR488" s="309"/>
      <c r="AS488" s="165"/>
      <c r="AT488" s="165"/>
      <c r="AU488" s="165"/>
    </row>
    <row r="489" spans="4:52" ht="27.95" customHeight="1" x14ac:dyDescent="0.15">
      <c r="D489" s="316"/>
      <c r="E489" s="317"/>
      <c r="F489" s="317"/>
      <c r="G489" s="317"/>
      <c r="H489" s="318"/>
      <c r="I489" s="286" t="s">
        <v>404</v>
      </c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  <c r="AA489" s="287"/>
      <c r="AB489" s="287"/>
      <c r="AC489" s="287"/>
      <c r="AD489" s="287"/>
      <c r="AE489" s="287"/>
      <c r="AF489" s="287"/>
      <c r="AG489" s="287"/>
      <c r="AH489" s="287"/>
      <c r="AI489" s="287"/>
      <c r="AJ489" s="287"/>
      <c r="AK489" s="287"/>
      <c r="AL489" s="287"/>
      <c r="AM489" s="287"/>
      <c r="AN489" s="287"/>
      <c r="AO489" s="287"/>
      <c r="AP489" s="287"/>
      <c r="AQ489" s="287"/>
      <c r="AR489" s="288"/>
      <c r="AS489" s="187"/>
      <c r="AT489" s="187"/>
      <c r="AU489" s="164"/>
    </row>
    <row r="490" spans="4:52" ht="14.1" customHeight="1" x14ac:dyDescent="0.15">
      <c r="D490" s="316"/>
      <c r="E490" s="317"/>
      <c r="F490" s="317"/>
      <c r="G490" s="317"/>
      <c r="H490" s="318"/>
      <c r="I490" s="325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  <c r="AA490" s="326"/>
      <c r="AB490" s="326"/>
      <c r="AC490" s="326"/>
      <c r="AD490" s="326"/>
      <c r="AE490" s="326"/>
      <c r="AF490" s="326"/>
      <c r="AG490" s="326"/>
      <c r="AH490" s="326"/>
      <c r="AI490" s="326"/>
      <c r="AJ490" s="326"/>
      <c r="AK490" s="326"/>
      <c r="AL490" s="326"/>
      <c r="AM490" s="326"/>
      <c r="AN490" s="326"/>
      <c r="AO490" s="326"/>
      <c r="AP490" s="326"/>
      <c r="AQ490" s="326"/>
      <c r="AR490" s="327"/>
      <c r="AS490" s="187"/>
      <c r="AT490" s="187"/>
      <c r="AU490" s="151"/>
    </row>
    <row r="491" spans="4:52" ht="14.1" customHeight="1" x14ac:dyDescent="0.15">
      <c r="D491" s="316"/>
      <c r="E491" s="317"/>
      <c r="F491" s="317"/>
      <c r="G491" s="317"/>
      <c r="H491" s="318"/>
      <c r="I491" s="328"/>
      <c r="J491" s="329"/>
      <c r="K491" s="329"/>
      <c r="L491" s="329"/>
      <c r="M491" s="329"/>
      <c r="N491" s="329"/>
      <c r="O491" s="329"/>
      <c r="P491" s="329"/>
      <c r="Q491" s="329"/>
      <c r="R491" s="329"/>
      <c r="S491" s="329"/>
      <c r="T491" s="329"/>
      <c r="U491" s="329"/>
      <c r="V491" s="329"/>
      <c r="W491" s="329"/>
      <c r="X491" s="329"/>
      <c r="Y491" s="329"/>
      <c r="Z491" s="329"/>
      <c r="AA491" s="329"/>
      <c r="AB491" s="329"/>
      <c r="AC491" s="329"/>
      <c r="AD491" s="329"/>
      <c r="AE491" s="329"/>
      <c r="AF491" s="329"/>
      <c r="AG491" s="329"/>
      <c r="AH491" s="329"/>
      <c r="AI491" s="329"/>
      <c r="AJ491" s="329"/>
      <c r="AK491" s="329"/>
      <c r="AL491" s="329"/>
      <c r="AM491" s="329"/>
      <c r="AN491" s="329"/>
      <c r="AO491" s="329"/>
      <c r="AP491" s="329"/>
      <c r="AQ491" s="329"/>
      <c r="AR491" s="330"/>
      <c r="AS491" s="187"/>
      <c r="AT491" s="187"/>
      <c r="AU491" s="151"/>
    </row>
    <row r="492" spans="4:52" ht="14.1" customHeight="1" x14ac:dyDescent="0.15">
      <c r="D492" s="316"/>
      <c r="E492" s="317"/>
      <c r="F492" s="317"/>
      <c r="G492" s="317"/>
      <c r="H492" s="318"/>
      <c r="I492" s="328"/>
      <c r="J492" s="329"/>
      <c r="K492" s="329"/>
      <c r="L492" s="329"/>
      <c r="M492" s="329"/>
      <c r="N492" s="329"/>
      <c r="O492" s="329"/>
      <c r="P492" s="329"/>
      <c r="Q492" s="329"/>
      <c r="R492" s="329"/>
      <c r="S492" s="329"/>
      <c r="T492" s="329"/>
      <c r="U492" s="329"/>
      <c r="V492" s="329"/>
      <c r="W492" s="329"/>
      <c r="X492" s="329"/>
      <c r="Y492" s="329"/>
      <c r="Z492" s="329"/>
      <c r="AA492" s="329"/>
      <c r="AB492" s="329"/>
      <c r="AC492" s="329"/>
      <c r="AD492" s="329"/>
      <c r="AE492" s="329"/>
      <c r="AF492" s="329"/>
      <c r="AG492" s="329"/>
      <c r="AH492" s="329"/>
      <c r="AI492" s="329"/>
      <c r="AJ492" s="329"/>
      <c r="AK492" s="329"/>
      <c r="AL492" s="329"/>
      <c r="AM492" s="329"/>
      <c r="AN492" s="329"/>
      <c r="AO492" s="329"/>
      <c r="AP492" s="329"/>
      <c r="AQ492" s="329"/>
      <c r="AR492" s="330"/>
      <c r="AS492" s="187"/>
      <c r="AT492" s="187"/>
      <c r="AU492" s="151"/>
    </row>
    <row r="493" spans="4:52" ht="14.1" customHeight="1" x14ac:dyDescent="0.15">
      <c r="D493" s="316"/>
      <c r="E493" s="317"/>
      <c r="F493" s="317"/>
      <c r="G493" s="317"/>
      <c r="H493" s="318"/>
      <c r="I493" s="328"/>
      <c r="J493" s="329"/>
      <c r="K493" s="329"/>
      <c r="L493" s="329"/>
      <c r="M493" s="329"/>
      <c r="N493" s="329"/>
      <c r="O493" s="329"/>
      <c r="P493" s="329"/>
      <c r="Q493" s="329"/>
      <c r="R493" s="329"/>
      <c r="S493" s="329"/>
      <c r="T493" s="329"/>
      <c r="U493" s="329"/>
      <c r="V493" s="329"/>
      <c r="W493" s="329"/>
      <c r="X493" s="329"/>
      <c r="Y493" s="329"/>
      <c r="Z493" s="329"/>
      <c r="AA493" s="329"/>
      <c r="AB493" s="329"/>
      <c r="AC493" s="329"/>
      <c r="AD493" s="329"/>
      <c r="AE493" s="329"/>
      <c r="AF493" s="329"/>
      <c r="AG493" s="329"/>
      <c r="AH493" s="329"/>
      <c r="AI493" s="329"/>
      <c r="AJ493" s="329"/>
      <c r="AK493" s="329"/>
      <c r="AL493" s="329"/>
      <c r="AM493" s="329"/>
      <c r="AN493" s="329"/>
      <c r="AO493" s="329"/>
      <c r="AP493" s="329"/>
      <c r="AQ493" s="329"/>
      <c r="AR493" s="330"/>
      <c r="AS493" s="187"/>
      <c r="AT493" s="187"/>
      <c r="AU493" s="151"/>
    </row>
    <row r="494" spans="4:52" ht="14.1" customHeight="1" x14ac:dyDescent="0.15">
      <c r="D494" s="316"/>
      <c r="E494" s="317"/>
      <c r="F494" s="317"/>
      <c r="G494" s="317"/>
      <c r="H494" s="318"/>
      <c r="I494" s="328"/>
      <c r="J494" s="329"/>
      <c r="K494" s="329"/>
      <c r="L494" s="329"/>
      <c r="M494" s="329"/>
      <c r="N494" s="329"/>
      <c r="O494" s="329"/>
      <c r="P494" s="329"/>
      <c r="Q494" s="329"/>
      <c r="R494" s="329"/>
      <c r="S494" s="329"/>
      <c r="T494" s="329"/>
      <c r="U494" s="329"/>
      <c r="V494" s="329"/>
      <c r="W494" s="329"/>
      <c r="X494" s="329"/>
      <c r="Y494" s="329"/>
      <c r="Z494" s="329"/>
      <c r="AA494" s="329"/>
      <c r="AB494" s="329"/>
      <c r="AC494" s="329"/>
      <c r="AD494" s="329"/>
      <c r="AE494" s="329"/>
      <c r="AF494" s="329"/>
      <c r="AG494" s="329"/>
      <c r="AH494" s="329"/>
      <c r="AI494" s="329"/>
      <c r="AJ494" s="329"/>
      <c r="AK494" s="329"/>
      <c r="AL494" s="329"/>
      <c r="AM494" s="329"/>
      <c r="AN494" s="329"/>
      <c r="AO494" s="329"/>
      <c r="AP494" s="329"/>
      <c r="AQ494" s="329"/>
      <c r="AR494" s="330"/>
      <c r="AS494" s="187"/>
      <c r="AT494" s="187"/>
      <c r="AU494" s="151"/>
    </row>
    <row r="495" spans="4:52" ht="14.1" customHeight="1" x14ac:dyDescent="0.15">
      <c r="D495" s="316"/>
      <c r="E495" s="317"/>
      <c r="F495" s="317"/>
      <c r="G495" s="317"/>
      <c r="H495" s="318"/>
      <c r="I495" s="328"/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29"/>
      <c r="W495" s="329"/>
      <c r="X495" s="329"/>
      <c r="Y495" s="329"/>
      <c r="Z495" s="329"/>
      <c r="AA495" s="329"/>
      <c r="AB495" s="329"/>
      <c r="AC495" s="329"/>
      <c r="AD495" s="329"/>
      <c r="AE495" s="329"/>
      <c r="AF495" s="329"/>
      <c r="AG495" s="329"/>
      <c r="AH495" s="329"/>
      <c r="AI495" s="329"/>
      <c r="AJ495" s="329"/>
      <c r="AK495" s="329"/>
      <c r="AL495" s="329"/>
      <c r="AM495" s="329"/>
      <c r="AN495" s="329"/>
      <c r="AO495" s="329"/>
      <c r="AP495" s="329"/>
      <c r="AQ495" s="329"/>
      <c r="AR495" s="330"/>
      <c r="AS495" s="187"/>
      <c r="AT495" s="187"/>
      <c r="AU495" s="151"/>
    </row>
    <row r="496" spans="4:52" ht="14.1" customHeight="1" x14ac:dyDescent="0.15">
      <c r="D496" s="316"/>
      <c r="E496" s="317"/>
      <c r="F496" s="317"/>
      <c r="G496" s="317"/>
      <c r="H496" s="318"/>
      <c r="I496" s="328"/>
      <c r="J496" s="329"/>
      <c r="K496" s="329"/>
      <c r="L496" s="329"/>
      <c r="M496" s="329"/>
      <c r="N496" s="329"/>
      <c r="O496" s="329"/>
      <c r="P496" s="329"/>
      <c r="Q496" s="329"/>
      <c r="R496" s="329"/>
      <c r="S496" s="329"/>
      <c r="T496" s="329"/>
      <c r="U496" s="329"/>
      <c r="V496" s="329"/>
      <c r="W496" s="329"/>
      <c r="X496" s="329"/>
      <c r="Y496" s="329"/>
      <c r="Z496" s="329"/>
      <c r="AA496" s="329"/>
      <c r="AB496" s="329"/>
      <c r="AC496" s="329"/>
      <c r="AD496" s="329"/>
      <c r="AE496" s="329"/>
      <c r="AF496" s="329"/>
      <c r="AG496" s="329"/>
      <c r="AH496" s="329"/>
      <c r="AI496" s="329"/>
      <c r="AJ496" s="329"/>
      <c r="AK496" s="329"/>
      <c r="AL496" s="329"/>
      <c r="AM496" s="329"/>
      <c r="AN496" s="329"/>
      <c r="AO496" s="329"/>
      <c r="AP496" s="329"/>
      <c r="AQ496" s="329"/>
      <c r="AR496" s="330"/>
      <c r="AS496" s="187"/>
      <c r="AT496" s="187"/>
      <c r="AU496" s="151"/>
    </row>
    <row r="497" spans="4:52" ht="14.1" customHeight="1" x14ac:dyDescent="0.15">
      <c r="D497" s="316"/>
      <c r="E497" s="317"/>
      <c r="F497" s="317"/>
      <c r="G497" s="317"/>
      <c r="H497" s="318"/>
      <c r="I497" s="331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/>
      <c r="T497" s="310"/>
      <c r="U497" s="310"/>
      <c r="V497" s="310"/>
      <c r="W497" s="310"/>
      <c r="X497" s="310"/>
      <c r="Y497" s="310"/>
      <c r="Z497" s="310"/>
      <c r="AA497" s="310"/>
      <c r="AB497" s="310"/>
      <c r="AC497" s="310"/>
      <c r="AD497" s="310"/>
      <c r="AE497" s="310"/>
      <c r="AF497" s="310"/>
      <c r="AG497" s="310"/>
      <c r="AH497" s="310"/>
      <c r="AI497" s="310"/>
      <c r="AJ497" s="310"/>
      <c r="AK497" s="310"/>
      <c r="AL497" s="310"/>
      <c r="AM497" s="310"/>
      <c r="AN497" s="310"/>
      <c r="AO497" s="310"/>
      <c r="AP497" s="310"/>
      <c r="AQ497" s="310"/>
      <c r="AR497" s="332"/>
      <c r="AS497" s="187" t="s">
        <v>327</v>
      </c>
      <c r="AT497" s="187" t="s">
        <v>323</v>
      </c>
      <c r="AU497" s="151"/>
      <c r="AV497" s="1">
        <f>LEN(I490)</f>
        <v>0</v>
      </c>
      <c r="AW497" s="1" t="s">
        <v>158</v>
      </c>
      <c r="AX497" s="2">
        <v>700</v>
      </c>
      <c r="AY497" s="1" t="s">
        <v>156</v>
      </c>
      <c r="AZ497" s="3" t="str">
        <f>IF(AV497&gt;AX497,"FIGYELEM! Tartsa be a megjelölt karakterszámot!","-")</f>
        <v>-</v>
      </c>
    </row>
    <row r="498" spans="4:52" ht="26.1" customHeight="1" x14ac:dyDescent="0.2">
      <c r="D498" s="316"/>
      <c r="E498" s="317"/>
      <c r="F498" s="317"/>
      <c r="G498" s="317"/>
      <c r="H498" s="318"/>
      <c r="I498" s="286" t="s">
        <v>398</v>
      </c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8"/>
      <c r="Y498" s="308"/>
      <c r="Z498" s="308"/>
      <c r="AA498" s="308"/>
      <c r="AB498" s="308"/>
      <c r="AC498" s="308"/>
      <c r="AD498" s="308"/>
      <c r="AE498" s="308"/>
      <c r="AF498" s="308"/>
      <c r="AG498" s="308"/>
      <c r="AH498" s="308"/>
      <c r="AI498" s="308"/>
      <c r="AJ498" s="308"/>
      <c r="AK498" s="308"/>
      <c r="AL498" s="308"/>
      <c r="AM498" s="308"/>
      <c r="AN498" s="308"/>
      <c r="AO498" s="308"/>
      <c r="AP498" s="308"/>
      <c r="AQ498" s="308"/>
      <c r="AR498" s="309"/>
      <c r="AS498" s="166">
        <f>IF(Y498=BN$54,1,0)</f>
        <v>0</v>
      </c>
      <c r="AT498" s="167"/>
      <c r="AU498" s="165"/>
      <c r="AZ498" s="3" t="str">
        <f>IF(Y498=BN$54,"FIGYELEM! Fejtse ki A részt vevő diákok tevékenységének bemutatása c. mezőben!","-")</f>
        <v>-</v>
      </c>
    </row>
    <row r="499" spans="4:52" ht="26.1" customHeight="1" x14ac:dyDescent="0.2">
      <c r="D499" s="319"/>
      <c r="E499" s="320"/>
      <c r="F499" s="320"/>
      <c r="G499" s="320"/>
      <c r="H499" s="321"/>
      <c r="I499" s="286" t="s">
        <v>251</v>
      </c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8"/>
      <c r="Y499" s="307"/>
      <c r="Z499" s="308"/>
      <c r="AA499" s="308"/>
      <c r="AB499" s="308"/>
      <c r="AC499" s="308"/>
      <c r="AD499" s="308"/>
      <c r="AE499" s="308"/>
      <c r="AF499" s="308"/>
      <c r="AG499" s="308"/>
      <c r="AH499" s="308"/>
      <c r="AI499" s="308"/>
      <c r="AJ499" s="308"/>
      <c r="AK499" s="308"/>
      <c r="AL499" s="308"/>
      <c r="AM499" s="308"/>
      <c r="AN499" s="308"/>
      <c r="AO499" s="308"/>
      <c r="AP499" s="308"/>
      <c r="AQ499" s="308"/>
      <c r="AR499" s="309"/>
      <c r="AS499" s="166">
        <f>IF(Y499=BM$55,1,0)</f>
        <v>0</v>
      </c>
      <c r="AT499" s="167"/>
      <c r="AU499" s="165"/>
      <c r="AZ499" s="3" t="str">
        <f>IF(Y499=BM$55,"FIGYELEM! Fejtse ki A részt vevő diákok tevékenységének bemutatása c. mezőben!","-")</f>
        <v>-</v>
      </c>
    </row>
    <row r="500" spans="4:52" ht="14.1" customHeight="1" x14ac:dyDescent="0.2">
      <c r="F500" s="18"/>
      <c r="G500" s="18"/>
      <c r="H500" s="18"/>
      <c r="I500" s="18"/>
      <c r="J500" s="18"/>
      <c r="AO500" s="312"/>
      <c r="AP500" s="312"/>
      <c r="AQ500" s="312"/>
      <c r="AR500" s="312"/>
      <c r="AS500" s="163"/>
      <c r="AT500" s="168"/>
      <c r="AU500" s="168"/>
    </row>
    <row r="505" spans="4:52" ht="14.1" customHeight="1" x14ac:dyDescent="0.2">
      <c r="AS505" s="199" t="s">
        <v>514</v>
      </c>
      <c r="AT505" s="199">
        <f>AS54+AS69+AS84+AS100+AS115+AS130+AS146+AS161+AS176+AS192+AS207+AS222+AS238+AS253+AS268+AS284+AS299+AS314+AS330+AS345+AS360+AS376+AS391+AS406+AS422+AS437+AS452+AS468+AS483+AS498</f>
        <v>0</v>
      </c>
    </row>
    <row r="506" spans="4:52" ht="14.1" customHeight="1" x14ac:dyDescent="0.2">
      <c r="AS506" s="199" t="s">
        <v>131</v>
      </c>
      <c r="AT506" s="199">
        <f>AS55+AS70+AS85+AS101+AS116+AS131+AS147+AS162+AS177+AS193+AS208+AS223+AS239+AS254+AS269+AS285+AS300+AS315+AS331+AS346+AS361+AS377+AS392+AS407+AS423+AS438+AS453+AS469+AS484+AS499</f>
        <v>0</v>
      </c>
    </row>
  </sheetData>
  <sheetProtection algorithmName="SHA-512" hashValue="NiwWITdQRvauhmX2iBRPJhrEbT09jzg/dDyoS2V3BMnst1cAboiR/PKqLVgpIMoqrW5K58frH/sA+vDpSDU0Nw==" saltValue="rUP6GWleZuy5vZpnvGsfpg==" spinCount="100000" sheet="1" selectLockedCells="1"/>
  <mergeCells count="425">
    <mergeCell ref="A8:C8"/>
    <mergeCell ref="D8:AR8"/>
    <mergeCell ref="A1:AR1"/>
    <mergeCell ref="A2:AR2"/>
    <mergeCell ref="A4:C4"/>
    <mergeCell ref="D4:AR4"/>
    <mergeCell ref="D5:AR5"/>
    <mergeCell ref="D6:V6"/>
    <mergeCell ref="D9:AR9"/>
    <mergeCell ref="D22:H22"/>
    <mergeCell ref="I22:AR22"/>
    <mergeCell ref="A24:C24"/>
    <mergeCell ref="D24:AR24"/>
    <mergeCell ref="D25:AR25"/>
    <mergeCell ref="A18:C18"/>
    <mergeCell ref="D18:AR18"/>
    <mergeCell ref="D19:AR19"/>
    <mergeCell ref="D10:V10"/>
    <mergeCell ref="A12:C12"/>
    <mergeCell ref="D12:AJ12"/>
    <mergeCell ref="D21:H21"/>
    <mergeCell ref="I21:AR21"/>
    <mergeCell ref="D13:AR13"/>
    <mergeCell ref="D14:H14"/>
    <mergeCell ref="I14:AR14"/>
    <mergeCell ref="D15:H15"/>
    <mergeCell ref="I15:AR15"/>
    <mergeCell ref="D16:H16"/>
    <mergeCell ref="I16:AR16"/>
    <mergeCell ref="D20:H20"/>
    <mergeCell ref="I20:AR20"/>
    <mergeCell ref="D42:H42"/>
    <mergeCell ref="I42:AR42"/>
    <mergeCell ref="D37:AR37"/>
    <mergeCell ref="D40:AR40"/>
    <mergeCell ref="D41:H41"/>
    <mergeCell ref="I41:AR41"/>
    <mergeCell ref="I26:AR26"/>
    <mergeCell ref="A28:C28"/>
    <mergeCell ref="D28:AR28"/>
    <mergeCell ref="D29:AR29"/>
    <mergeCell ref="D33:AR33"/>
    <mergeCell ref="D34:AR34"/>
    <mergeCell ref="D26:H26"/>
    <mergeCell ref="D30:AR30"/>
    <mergeCell ref="A36:C36"/>
    <mergeCell ref="D36:AR36"/>
    <mergeCell ref="A32:C32"/>
    <mergeCell ref="D32:AR32"/>
    <mergeCell ref="D43:H43"/>
    <mergeCell ref="I43:AR43"/>
    <mergeCell ref="I54:X54"/>
    <mergeCell ref="Y54:AR54"/>
    <mergeCell ref="D44:H44"/>
    <mergeCell ref="I44:AR44"/>
    <mergeCell ref="D45:H55"/>
    <mergeCell ref="I45:AR45"/>
    <mergeCell ref="I46:AR53"/>
    <mergeCell ref="I55:X55"/>
    <mergeCell ref="D71:H85"/>
    <mergeCell ref="I71:AR71"/>
    <mergeCell ref="I72:AR72"/>
    <mergeCell ref="I73:AR73"/>
    <mergeCell ref="I74:AR74"/>
    <mergeCell ref="I75:AR75"/>
    <mergeCell ref="Y84:AR84"/>
    <mergeCell ref="I76:AR83"/>
    <mergeCell ref="Y55:AR55"/>
    <mergeCell ref="I85:X85"/>
    <mergeCell ref="Y85:AR85"/>
    <mergeCell ref="I70:X70"/>
    <mergeCell ref="Y70:AR70"/>
    <mergeCell ref="I84:X84"/>
    <mergeCell ref="D56:H70"/>
    <mergeCell ref="I56:AR56"/>
    <mergeCell ref="I57:AR57"/>
    <mergeCell ref="I58:AR58"/>
    <mergeCell ref="I59:AR59"/>
    <mergeCell ref="I60:AR60"/>
    <mergeCell ref="I61:AR68"/>
    <mergeCell ref="I69:X69"/>
    <mergeCell ref="Y69:AR69"/>
    <mergeCell ref="D89:H89"/>
    <mergeCell ref="I89:AR89"/>
    <mergeCell ref="D86:AR86"/>
    <mergeCell ref="D91:H101"/>
    <mergeCell ref="I91:AR91"/>
    <mergeCell ref="I92:AR99"/>
    <mergeCell ref="I101:X101"/>
    <mergeCell ref="Y101:AR101"/>
    <mergeCell ref="I100:X100"/>
    <mergeCell ref="Y100:AR100"/>
    <mergeCell ref="D87:H87"/>
    <mergeCell ref="I87:AR87"/>
    <mergeCell ref="D88:H88"/>
    <mergeCell ref="I88:AR88"/>
    <mergeCell ref="D90:H90"/>
    <mergeCell ref="I90:AR90"/>
    <mergeCell ref="I115:X115"/>
    <mergeCell ref="Y115:AR115"/>
    <mergeCell ref="I107:AR114"/>
    <mergeCell ref="D102:H116"/>
    <mergeCell ref="I102:AR102"/>
    <mergeCell ref="I103:AR103"/>
    <mergeCell ref="I104:AR104"/>
    <mergeCell ref="I105:AR105"/>
    <mergeCell ref="I106:AR106"/>
    <mergeCell ref="I116:X116"/>
    <mergeCell ref="Y116:AR116"/>
    <mergeCell ref="I135:AR135"/>
    <mergeCell ref="D132:AR132"/>
    <mergeCell ref="D117:H131"/>
    <mergeCell ref="I117:AR117"/>
    <mergeCell ref="I118:AR118"/>
    <mergeCell ref="I131:X131"/>
    <mergeCell ref="I130:X130"/>
    <mergeCell ref="Y130:AR130"/>
    <mergeCell ref="D134:H134"/>
    <mergeCell ref="I134:AR134"/>
    <mergeCell ref="I119:AR119"/>
    <mergeCell ref="I120:AR120"/>
    <mergeCell ref="I121:AR121"/>
    <mergeCell ref="I122:AR129"/>
    <mergeCell ref="D133:H133"/>
    <mergeCell ref="I133:AR133"/>
    <mergeCell ref="Y131:AR131"/>
    <mergeCell ref="I161:X161"/>
    <mergeCell ref="Y161:AR161"/>
    <mergeCell ref="I176:X176"/>
    <mergeCell ref="Y176:AR176"/>
    <mergeCell ref="I168:AR175"/>
    <mergeCell ref="I162:X162"/>
    <mergeCell ref="Y162:AR162"/>
    <mergeCell ref="D135:H135"/>
    <mergeCell ref="I147:X147"/>
    <mergeCell ref="Y147:AR147"/>
    <mergeCell ref="D148:H162"/>
    <mergeCell ref="I148:AR148"/>
    <mergeCell ref="I149:AR149"/>
    <mergeCell ref="I150:AR150"/>
    <mergeCell ref="I151:AR151"/>
    <mergeCell ref="I152:AR152"/>
    <mergeCell ref="I153:AR160"/>
    <mergeCell ref="I146:X146"/>
    <mergeCell ref="Y146:AR146"/>
    <mergeCell ref="D136:H136"/>
    <mergeCell ref="I136:AR136"/>
    <mergeCell ref="D137:H147"/>
    <mergeCell ref="I137:AR137"/>
    <mergeCell ref="I138:AR145"/>
    <mergeCell ref="I177:X177"/>
    <mergeCell ref="Y177:AR177"/>
    <mergeCell ref="D178:AR178"/>
    <mergeCell ref="D163:H177"/>
    <mergeCell ref="I163:AR163"/>
    <mergeCell ref="I164:AR164"/>
    <mergeCell ref="I165:AR165"/>
    <mergeCell ref="I166:AR166"/>
    <mergeCell ref="D179:H179"/>
    <mergeCell ref="I179:AR179"/>
    <mergeCell ref="I167:AR167"/>
    <mergeCell ref="D180:H180"/>
    <mergeCell ref="I180:AR180"/>
    <mergeCell ref="I199:AR206"/>
    <mergeCell ref="I208:X208"/>
    <mergeCell ref="Y208:AR208"/>
    <mergeCell ref="D181:H181"/>
    <mergeCell ref="I181:AR181"/>
    <mergeCell ref="D182:H182"/>
    <mergeCell ref="I182:AR182"/>
    <mergeCell ref="D183:H193"/>
    <mergeCell ref="D194:H208"/>
    <mergeCell ref="I194:AR194"/>
    <mergeCell ref="I195:AR195"/>
    <mergeCell ref="I196:AR196"/>
    <mergeCell ref="I197:AR197"/>
    <mergeCell ref="I198:AR198"/>
    <mergeCell ref="I183:AR183"/>
    <mergeCell ref="I184:AR191"/>
    <mergeCell ref="I223:X223"/>
    <mergeCell ref="Y223:AR223"/>
    <mergeCell ref="I207:X207"/>
    <mergeCell ref="Y207:AR207"/>
    <mergeCell ref="I193:X193"/>
    <mergeCell ref="Y193:AR193"/>
    <mergeCell ref="I192:X192"/>
    <mergeCell ref="Y192:AR192"/>
    <mergeCell ref="D224:AR224"/>
    <mergeCell ref="D209:H223"/>
    <mergeCell ref="I209:AR209"/>
    <mergeCell ref="I210:AR210"/>
    <mergeCell ref="I211:AR211"/>
    <mergeCell ref="I212:AR212"/>
    <mergeCell ref="I213:AR213"/>
    <mergeCell ref="I214:AR221"/>
    <mergeCell ref="I222:X222"/>
    <mergeCell ref="Y222:AR222"/>
    <mergeCell ref="I254:X254"/>
    <mergeCell ref="I238:X238"/>
    <mergeCell ref="Y238:AR238"/>
    <mergeCell ref="I242:AR242"/>
    <mergeCell ref="I243:AR243"/>
    <mergeCell ref="I244:AR244"/>
    <mergeCell ref="I245:AR252"/>
    <mergeCell ref="I239:X239"/>
    <mergeCell ref="D225:H225"/>
    <mergeCell ref="I225:AR225"/>
    <mergeCell ref="D226:H226"/>
    <mergeCell ref="I226:AR226"/>
    <mergeCell ref="D227:H227"/>
    <mergeCell ref="I227:AR227"/>
    <mergeCell ref="D228:H228"/>
    <mergeCell ref="I228:AR228"/>
    <mergeCell ref="D229:H239"/>
    <mergeCell ref="Y239:AR239"/>
    <mergeCell ref="I229:AR229"/>
    <mergeCell ref="I230:AR237"/>
    <mergeCell ref="I255:AR255"/>
    <mergeCell ref="I256:AR256"/>
    <mergeCell ref="I257:AR257"/>
    <mergeCell ref="D271:H271"/>
    <mergeCell ref="Y254:AR254"/>
    <mergeCell ref="I258:AR258"/>
    <mergeCell ref="D273:H273"/>
    <mergeCell ref="I273:AR273"/>
    <mergeCell ref="D274:H274"/>
    <mergeCell ref="I274:AR274"/>
    <mergeCell ref="I271:AR271"/>
    <mergeCell ref="I259:AR259"/>
    <mergeCell ref="I268:X268"/>
    <mergeCell ref="Y268:AR268"/>
    <mergeCell ref="I260:AR267"/>
    <mergeCell ref="D240:H254"/>
    <mergeCell ref="I269:X269"/>
    <mergeCell ref="Y269:AR269"/>
    <mergeCell ref="D270:AR270"/>
    <mergeCell ref="D255:H269"/>
    <mergeCell ref="I240:AR240"/>
    <mergeCell ref="I241:AR241"/>
    <mergeCell ref="I253:X253"/>
    <mergeCell ref="Y253:AR253"/>
    <mergeCell ref="I305:AR305"/>
    <mergeCell ref="Y284:AR284"/>
    <mergeCell ref="D272:H272"/>
    <mergeCell ref="I272:AR272"/>
    <mergeCell ref="D275:H285"/>
    <mergeCell ref="I275:AR275"/>
    <mergeCell ref="I276:AR283"/>
    <mergeCell ref="I285:X285"/>
    <mergeCell ref="Y285:AR285"/>
    <mergeCell ref="I284:X284"/>
    <mergeCell ref="I299:X299"/>
    <mergeCell ref="Y299:AR299"/>
    <mergeCell ref="D286:H300"/>
    <mergeCell ref="I286:AR286"/>
    <mergeCell ref="I287:AR287"/>
    <mergeCell ref="I288:AR288"/>
    <mergeCell ref="I289:AR289"/>
    <mergeCell ref="I290:AR290"/>
    <mergeCell ref="I291:AR298"/>
    <mergeCell ref="I300:X300"/>
    <mergeCell ref="Y300:AR300"/>
    <mergeCell ref="I306:AR313"/>
    <mergeCell ref="D318:H318"/>
    <mergeCell ref="I318:AR318"/>
    <mergeCell ref="I330:X330"/>
    <mergeCell ref="Y330:AR330"/>
    <mergeCell ref="D320:H320"/>
    <mergeCell ref="I320:AR320"/>
    <mergeCell ref="D321:H331"/>
    <mergeCell ref="I321:AR321"/>
    <mergeCell ref="I322:AR329"/>
    <mergeCell ref="D319:H319"/>
    <mergeCell ref="I319:AR319"/>
    <mergeCell ref="D317:H317"/>
    <mergeCell ref="I317:AR317"/>
    <mergeCell ref="I314:X314"/>
    <mergeCell ref="Y314:AR314"/>
    <mergeCell ref="D316:AR316"/>
    <mergeCell ref="D301:H315"/>
    <mergeCell ref="I301:AR301"/>
    <mergeCell ref="I302:AR302"/>
    <mergeCell ref="I315:X315"/>
    <mergeCell ref="Y315:AR315"/>
    <mergeCell ref="I303:AR303"/>
    <mergeCell ref="I304:AR304"/>
    <mergeCell ref="I346:X346"/>
    <mergeCell ref="Y346:AR346"/>
    <mergeCell ref="I331:X331"/>
    <mergeCell ref="Y331:AR331"/>
    <mergeCell ref="I361:X361"/>
    <mergeCell ref="Y361:AR361"/>
    <mergeCell ref="D332:H346"/>
    <mergeCell ref="I332:AR332"/>
    <mergeCell ref="I333:AR333"/>
    <mergeCell ref="I334:AR334"/>
    <mergeCell ref="I335:AR335"/>
    <mergeCell ref="I336:AR336"/>
    <mergeCell ref="I337:AR344"/>
    <mergeCell ref="I345:X345"/>
    <mergeCell ref="Y345:AR345"/>
    <mergeCell ref="I367:AR367"/>
    <mergeCell ref="I368:AR375"/>
    <mergeCell ref="D362:AR362"/>
    <mergeCell ref="D347:H361"/>
    <mergeCell ref="I347:AR347"/>
    <mergeCell ref="I348:AR348"/>
    <mergeCell ref="I349:AR349"/>
    <mergeCell ref="I350:AR350"/>
    <mergeCell ref="D363:H363"/>
    <mergeCell ref="I363:AR363"/>
    <mergeCell ref="I351:AR351"/>
    <mergeCell ref="I360:X360"/>
    <mergeCell ref="Y360:AR360"/>
    <mergeCell ref="I352:AR359"/>
    <mergeCell ref="I391:X391"/>
    <mergeCell ref="Y391:AR391"/>
    <mergeCell ref="I377:X377"/>
    <mergeCell ref="Y377:AR377"/>
    <mergeCell ref="I376:X376"/>
    <mergeCell ref="Y376:AR376"/>
    <mergeCell ref="D409:H409"/>
    <mergeCell ref="I409:AR409"/>
    <mergeCell ref="D364:H364"/>
    <mergeCell ref="I364:AR364"/>
    <mergeCell ref="I383:AR390"/>
    <mergeCell ref="I392:X392"/>
    <mergeCell ref="Y392:AR392"/>
    <mergeCell ref="D365:H365"/>
    <mergeCell ref="I365:AR365"/>
    <mergeCell ref="D366:H366"/>
    <mergeCell ref="I366:AR366"/>
    <mergeCell ref="D367:H377"/>
    <mergeCell ref="D378:H392"/>
    <mergeCell ref="I378:AR378"/>
    <mergeCell ref="I379:AR379"/>
    <mergeCell ref="I380:AR380"/>
    <mergeCell ref="I381:AR381"/>
    <mergeCell ref="I382:AR382"/>
    <mergeCell ref="D410:H410"/>
    <mergeCell ref="I410:AR410"/>
    <mergeCell ref="D408:AR408"/>
    <mergeCell ref="D393:H407"/>
    <mergeCell ref="I393:AR393"/>
    <mergeCell ref="I394:AR394"/>
    <mergeCell ref="I395:AR395"/>
    <mergeCell ref="I396:AR396"/>
    <mergeCell ref="I397:AR397"/>
    <mergeCell ref="I398:AR405"/>
    <mergeCell ref="I406:X406"/>
    <mergeCell ref="Y406:AR406"/>
    <mergeCell ref="I407:X407"/>
    <mergeCell ref="Y407:AR407"/>
    <mergeCell ref="D411:H411"/>
    <mergeCell ref="I411:AR411"/>
    <mergeCell ref="I422:X422"/>
    <mergeCell ref="Y422:AR422"/>
    <mergeCell ref="D412:H412"/>
    <mergeCell ref="I412:AR412"/>
    <mergeCell ref="D413:H423"/>
    <mergeCell ref="I413:AR413"/>
    <mergeCell ref="I414:AR421"/>
    <mergeCell ref="I423:X423"/>
    <mergeCell ref="I438:X438"/>
    <mergeCell ref="Y438:AR438"/>
    <mergeCell ref="I442:AR442"/>
    <mergeCell ref="I440:AR440"/>
    <mergeCell ref="I441:AR441"/>
    <mergeCell ref="Y423:AR423"/>
    <mergeCell ref="D424:H438"/>
    <mergeCell ref="I424:AR424"/>
    <mergeCell ref="I425:AR425"/>
    <mergeCell ref="I426:AR426"/>
    <mergeCell ref="I427:AR427"/>
    <mergeCell ref="I428:AR428"/>
    <mergeCell ref="I429:AR436"/>
    <mergeCell ref="I437:X437"/>
    <mergeCell ref="Y437:AR437"/>
    <mergeCell ref="D455:H455"/>
    <mergeCell ref="I455:AR455"/>
    <mergeCell ref="I443:AR443"/>
    <mergeCell ref="I453:X453"/>
    <mergeCell ref="Y453:AR453"/>
    <mergeCell ref="D454:AR454"/>
    <mergeCell ref="D439:H453"/>
    <mergeCell ref="I439:AR439"/>
    <mergeCell ref="I452:X452"/>
    <mergeCell ref="Y452:AR452"/>
    <mergeCell ref="I444:AR451"/>
    <mergeCell ref="D456:H456"/>
    <mergeCell ref="I456:AR456"/>
    <mergeCell ref="Y483:AR483"/>
    <mergeCell ref="D459:H469"/>
    <mergeCell ref="I459:AR459"/>
    <mergeCell ref="I460:AR467"/>
    <mergeCell ref="I471:AR471"/>
    <mergeCell ref="I472:AR472"/>
    <mergeCell ref="I473:AR473"/>
    <mergeCell ref="I474:AR474"/>
    <mergeCell ref="D470:H484"/>
    <mergeCell ref="I470:AR470"/>
    <mergeCell ref="I483:X483"/>
    <mergeCell ref="I484:X484"/>
    <mergeCell ref="Y484:AR484"/>
    <mergeCell ref="I475:AR482"/>
    <mergeCell ref="D457:H457"/>
    <mergeCell ref="I457:AR457"/>
    <mergeCell ref="D458:H458"/>
    <mergeCell ref="I458:AR458"/>
    <mergeCell ref="I469:X469"/>
    <mergeCell ref="Y469:AR469"/>
    <mergeCell ref="I468:X468"/>
    <mergeCell ref="Y468:AR468"/>
    <mergeCell ref="AO500:AR500"/>
    <mergeCell ref="D485:H499"/>
    <mergeCell ref="I485:AR485"/>
    <mergeCell ref="I486:AR486"/>
    <mergeCell ref="I487:AR487"/>
    <mergeCell ref="I488:AR488"/>
    <mergeCell ref="I489:AR489"/>
    <mergeCell ref="I490:AR497"/>
    <mergeCell ref="I498:X498"/>
    <mergeCell ref="Y498:AR498"/>
    <mergeCell ref="I499:X499"/>
    <mergeCell ref="Y499:AR499"/>
  </mergeCells>
  <phoneticPr fontId="29" type="noConversion"/>
  <dataValidations count="8">
    <dataValidation type="list" allowBlank="1" showInputMessage="1" showErrorMessage="1" sqref="Y484:AR484 Y453:AR453 Y423:AR423 Y392:AR392 Y361:AR361 Y331:AR331 Y300:AR300 Y269:AR269 Y239:AR239 Y208:AR208 Y177:AR177 Y147:AR147 Y116:AR116 Y85:AR85 Y469:AR469 Y55:AR55 Y70:AR70 Y101:AR101 Y131:AR131 Y162:AR162 Y193:AR193 Y223:AR223 Y254:AR254 Y285:AR285 Y315:AR315 Y346:AR346 Y377:AR377 Y407:AR407 Y438:AR438 Y499:AR499">
      <formula1>$BK$55:$BM$55</formula1>
    </dataValidation>
    <dataValidation type="list" allowBlank="1" showInputMessage="1" showErrorMessage="1" sqref="AT483:AT484 AT452:AT453 AT422:AT423 AT391:AT392 AT360:AT361 AT330:AT331 AT299:AT300 AT268:AT269 AT238:AT239 AT207:AT208 AT176:AT177 AT146:AT147 AT115:AT116 AT84:AT85 AT54:AT55 AT69:AT70 AT100:AT101 AT130:AT131 AT161:AT162 AT192:AT193 AT222:AT223 AT253:AT254 AT284:AT285 AT314:AT315 AT345:AT346 AT376:AT377 AT406:AT407 AT437:AT438 AT468:AT469 AT498:AT499">
      <formula1>$BK$46:$BN$46</formula1>
    </dataValidation>
    <dataValidation type="list" allowBlank="1" showInputMessage="1" showErrorMessage="1" sqref="Y498:AR498 Y483:AR483 Y452:AR452 Y422:AR422 Y391:AR391 Y360:AR360 Y330:AR330 Y299:AR299 Y268:AR268 Y238:AR238 Y207:AR207 Y176:AR176 Y146:AR146 Y115:AR115 Y84:AR84 Y54:AR54 Y69:AR69 Y100:AR100 Y130:AR130 Y161:AR161 Y192:AR192 Y222:AR222 Y253:AR253 Y284:AR284 Y314:AR314 Y345:AR345 Y376:AR376 Y406:AR406 Y437:AR437 Y468:AR468">
      <formula1>$BK$54:$BN$54</formula1>
    </dataValidation>
    <dataValidation type="list" allowBlank="1" showInputMessage="1" showErrorMessage="1" sqref="D458:H458 D366:H366 D274:H274 D182:H182 D90:H90 D136:H136 D228:H228 D320:H320 D412:H412 D16:H16 D22:H22">
      <formula1>$BK$17:$CP$17</formula1>
    </dataValidation>
    <dataValidation type="list" allowBlank="1" showInputMessage="1" showErrorMessage="1" sqref="D457:H457 D365:H365 D273:H273 D181:H181 D89:H89 D135:H135 D227:H227 D319:H319 D411:H411 D15:H15 D21:H21">
      <formula1>$BK$16:$BU$16</formula1>
    </dataValidation>
    <dataValidation type="list" allowBlank="1" showInputMessage="1" showErrorMessage="1" sqref="D456:H456 D364:H364 D272:H272 D180:H180 D88:H88 D134:H134 D226:H226 D318:H318 D410:H410 D14:H14 D20:H20">
      <formula1>$BK$14:$BM$14</formula1>
    </dataValidation>
    <dataValidation type="list" allowBlank="1" showInputMessage="1" showErrorMessage="1" sqref="D26:H26">
      <formula1>$BL$26:$BS$26</formula1>
    </dataValidation>
    <dataValidation type="list" allowBlank="1" showInputMessage="1" showErrorMessage="1" sqref="AT34">
      <formula1>$BK$34:$BN$34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 alignWithMargins="0">
    <oddFooter>&amp;L&amp;"Verdana,Félkövér"&amp;8HATÁRTALANUL!&amp;"Verdana,Normál" program
HAT-14-03 Együttműködés gimnáziumok között
&amp;"Verdana,Félkövér"Pályázati adatlap: 5. A HATÁRTALANUL! együttműködés – a második utazás</oddFooter>
  </headerFooter>
  <rowBreaks count="10" manualBreakCount="10">
    <brk id="39" max="43" man="1"/>
    <brk id="85" max="43" man="1"/>
    <brk id="131" max="43" man="1"/>
    <brk id="177" max="43" man="1"/>
    <brk id="223" max="43" man="1"/>
    <brk id="269" max="43" man="1"/>
    <brk id="315" max="43" man="1"/>
    <brk id="361" max="43" man="1"/>
    <brk id="407" max="43" man="1"/>
    <brk id="453" max="4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'4.'!$BL$10:$BS$10</xm:f>
          </x14:formula1>
          <xm:sqref>D10:V10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U30"/>
  <sheetViews>
    <sheetView view="pageBreakPreview" zoomScaleNormal="100" zoomScaleSheetLayoutView="100" workbookViewId="0">
      <selection activeCell="D28" sqref="D28:AR28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30" width="0" style="1" hidden="1" customWidth="1"/>
    <col min="131" max="16384" width="9.140625" style="1"/>
  </cols>
  <sheetData>
    <row r="1" spans="1:7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31"/>
      <c r="AT1" s="131"/>
      <c r="AU1" s="131"/>
      <c r="AV1" s="131"/>
      <c r="AW1" s="131"/>
      <c r="AX1" s="131"/>
      <c r="AZ1" s="1"/>
      <c r="BA1" s="2"/>
      <c r="BC1" s="3"/>
    </row>
    <row r="2" spans="1:73" ht="20.100000000000001" customHeight="1" x14ac:dyDescent="0.2">
      <c r="A2" s="273" t="s">
        <v>753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130"/>
      <c r="AT2" s="130"/>
      <c r="AU2" s="130"/>
      <c r="AV2" s="130"/>
      <c r="AW2" s="130"/>
      <c r="AX2" s="130"/>
      <c r="AZ2" s="2"/>
      <c r="BB2" s="3"/>
    </row>
    <row r="3" spans="1:73" ht="20.10000000000000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N3" s="83"/>
      <c r="AO3" s="83"/>
      <c r="AP3" s="83"/>
      <c r="AQ3" s="83"/>
      <c r="AR3" s="83"/>
      <c r="AS3" s="83"/>
      <c r="AT3" s="83"/>
      <c r="AU3" s="83"/>
    </row>
    <row r="4" spans="1:73" ht="18" customHeight="1" x14ac:dyDescent="0.2">
      <c r="A4" s="260" t="s">
        <v>336</v>
      </c>
      <c r="B4" s="260"/>
      <c r="C4" s="260"/>
      <c r="D4" s="342" t="s">
        <v>371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147"/>
      <c r="AT4" s="147"/>
      <c r="AU4" s="147"/>
    </row>
    <row r="5" spans="1:73" ht="14.1" customHeight="1" x14ac:dyDescent="0.2">
      <c r="D5" s="293" t="s">
        <v>771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140"/>
      <c r="AT5" s="140"/>
      <c r="AU5" s="140"/>
    </row>
    <row r="6" spans="1:73" ht="14.1" customHeight="1" x14ac:dyDescent="0.2">
      <c r="F6" s="5"/>
      <c r="G6" s="5"/>
      <c r="H6" s="6"/>
      <c r="I6" s="6"/>
      <c r="J6" s="6"/>
      <c r="K6" s="8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73" ht="14.1" customHeight="1" x14ac:dyDescent="0.2">
      <c r="A7" s="262" t="s">
        <v>754</v>
      </c>
      <c r="B7" s="262"/>
      <c r="C7" s="262"/>
      <c r="D7" s="263" t="s">
        <v>353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94"/>
      <c r="AT7" s="94"/>
      <c r="AU7" s="94"/>
    </row>
    <row r="8" spans="1:73" ht="27.95" customHeight="1" x14ac:dyDescent="0.2">
      <c r="D8" s="274" t="s">
        <v>772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134"/>
      <c r="AT8" s="134"/>
      <c r="AU8" s="134"/>
    </row>
    <row r="9" spans="1:73" ht="14.1" customHeight="1" x14ac:dyDescent="0.2">
      <c r="D9" s="282"/>
      <c r="E9" s="282"/>
      <c r="F9" s="282"/>
      <c r="G9" s="282"/>
      <c r="H9" s="282"/>
      <c r="I9" s="283" t="s">
        <v>164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5"/>
      <c r="AT9" s="5"/>
      <c r="AU9" s="5"/>
      <c r="BL9" s="1">
        <v>1</v>
      </c>
      <c r="BM9" s="1">
        <v>2</v>
      </c>
      <c r="BN9" s="1">
        <v>3</v>
      </c>
      <c r="BO9" s="1">
        <v>4</v>
      </c>
      <c r="BP9" s="1">
        <v>5</v>
      </c>
      <c r="BQ9" s="1">
        <v>6</v>
      </c>
      <c r="BR9" s="1">
        <v>7</v>
      </c>
      <c r="BS9" s="1">
        <v>8</v>
      </c>
      <c r="BT9" s="1">
        <v>9</v>
      </c>
      <c r="BU9" s="1">
        <v>10</v>
      </c>
    </row>
    <row r="10" spans="1:73" ht="14.1" customHeight="1" x14ac:dyDescent="0.2"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73" ht="14.1" customHeight="1" x14ac:dyDescent="0.2">
      <c r="A11" s="262" t="s">
        <v>755</v>
      </c>
      <c r="B11" s="262"/>
      <c r="C11" s="262"/>
      <c r="D11" s="272" t="s">
        <v>54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W11" s="2"/>
      <c r="AX11" s="1"/>
      <c r="AY11" s="3"/>
      <c r="AZ11" s="1"/>
    </row>
    <row r="12" spans="1:73" ht="27.95" customHeight="1" x14ac:dyDescent="0.2">
      <c r="D12" s="267" t="s">
        <v>55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136"/>
      <c r="AT12" s="136"/>
      <c r="AU12" s="136"/>
      <c r="AW12" s="2"/>
      <c r="AX12" s="1"/>
      <c r="AY12" s="3"/>
      <c r="AZ12" s="1"/>
    </row>
    <row r="13" spans="1:73" ht="69.95" customHeight="1" x14ac:dyDescent="0.2"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5"/>
      <c r="AT13" s="5"/>
      <c r="AU13" s="5"/>
      <c r="AV13" s="1">
        <f>LEN(D13)</f>
        <v>0</v>
      </c>
      <c r="AW13" s="1" t="s">
        <v>158</v>
      </c>
      <c r="AX13" s="2">
        <v>500</v>
      </c>
      <c r="AY13" s="1" t="s">
        <v>156</v>
      </c>
      <c r="AZ13" s="3" t="str">
        <f>IF(AV13&gt;AX13,"FIGYELEM! Tartsa be a megjelölt karakterszámot!","-")</f>
        <v>-</v>
      </c>
    </row>
    <row r="14" spans="1:73" s="81" customFormat="1" ht="20.100000000000001" customHeight="1" x14ac:dyDescent="0.2">
      <c r="A14" s="85"/>
      <c r="B14" s="85"/>
      <c r="C14" s="85"/>
      <c r="D14" s="85"/>
      <c r="E14" s="85"/>
      <c r="F14" s="88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X14" s="82"/>
      <c r="AZ14" s="82"/>
    </row>
    <row r="15" spans="1:73" ht="18" customHeight="1" x14ac:dyDescent="0.2">
      <c r="A15" s="260" t="s">
        <v>337</v>
      </c>
      <c r="B15" s="260"/>
      <c r="C15" s="260"/>
      <c r="D15" s="261" t="s">
        <v>364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135"/>
      <c r="AT15" s="135"/>
      <c r="AU15" s="135"/>
    </row>
    <row r="16" spans="1:73" ht="27.95" customHeight="1" x14ac:dyDescent="0.2">
      <c r="D16" s="293" t="s">
        <v>773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143"/>
      <c r="AT16" s="143"/>
      <c r="AU16" s="143"/>
    </row>
    <row r="17" spans="1:67" ht="14.1" customHeight="1" x14ac:dyDescent="0.2"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67" s="2" customFormat="1" ht="14.1" customHeight="1" x14ac:dyDescent="0.2">
      <c r="A18" s="262" t="s">
        <v>756</v>
      </c>
      <c r="B18" s="262"/>
      <c r="C18" s="262"/>
      <c r="D18" s="343" t="s">
        <v>515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4"/>
      <c r="AT18" s="4"/>
      <c r="AU18" s="4"/>
      <c r="AZ18" s="3"/>
    </row>
    <row r="19" spans="1:67" s="2" customFormat="1" ht="42" customHeight="1" x14ac:dyDescent="0.15">
      <c r="A19" s="48"/>
      <c r="B19" s="48"/>
      <c r="C19" s="48"/>
      <c r="D19" s="267" t="s">
        <v>774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183" t="s">
        <v>327</v>
      </c>
      <c r="AT19" s="183" t="s">
        <v>323</v>
      </c>
      <c r="AU19" s="183" t="s">
        <v>63</v>
      </c>
      <c r="AZ19" s="3"/>
    </row>
    <row r="20" spans="1:67" ht="14.1" customHeight="1" x14ac:dyDescent="0.2"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02" t="str">
        <f>IF(D20=BM20,"1","0")</f>
        <v>0</v>
      </c>
      <c r="AT20" s="185"/>
      <c r="AU20" s="188" t="str">
        <f>IF(AT20=BL21,0,IF(AT20=BM21,10,IF(AT20=BN21,0,"-")))</f>
        <v>-</v>
      </c>
      <c r="AZ20" s="281" t="str">
        <f>IF(D20=BM20,"FIGYELEM! A 6.2.2. pontban mutassa be a fakultatívan vállalt tevékenységet!","-")</f>
        <v>-</v>
      </c>
      <c r="BL20" s="1" t="s">
        <v>669</v>
      </c>
      <c r="BM20" s="1" t="s">
        <v>499</v>
      </c>
    </row>
    <row r="21" spans="1:67" s="2" customFormat="1" ht="14.1" customHeight="1" x14ac:dyDescent="0.2">
      <c r="A21" s="48"/>
      <c r="B21" s="48"/>
      <c r="C21" s="48"/>
      <c r="D21" s="48"/>
      <c r="E21" s="48"/>
      <c r="F21" s="4"/>
      <c r="G21" s="4"/>
      <c r="H21" s="4"/>
      <c r="I21" s="4"/>
      <c r="J21" s="4"/>
      <c r="M21" s="10"/>
      <c r="AR21" s="10"/>
      <c r="AS21" s="10"/>
      <c r="AT21" s="10"/>
      <c r="AU21" s="10"/>
      <c r="AZ21" s="281"/>
      <c r="BL21" s="1" t="s">
        <v>329</v>
      </c>
      <c r="BM21" s="1">
        <v>1</v>
      </c>
      <c r="BN21" s="1" t="s">
        <v>328</v>
      </c>
    </row>
    <row r="22" spans="1:67" ht="14.1" customHeight="1" x14ac:dyDescent="0.2">
      <c r="A22" s="262" t="s">
        <v>757</v>
      </c>
      <c r="B22" s="262"/>
      <c r="C22" s="262"/>
      <c r="D22" s="263" t="s">
        <v>670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94"/>
      <c r="AT22" s="94"/>
      <c r="AU22" s="94"/>
    </row>
    <row r="23" spans="1:67" ht="42" customHeight="1" x14ac:dyDescent="0.2">
      <c r="D23" s="274" t="s">
        <v>671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79"/>
      <c r="AT23" s="79"/>
      <c r="AU23" s="79"/>
    </row>
    <row r="24" spans="1:67" ht="153.94999999999999" customHeight="1" x14ac:dyDescent="0.2"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92"/>
      <c r="AT24" s="92"/>
      <c r="AU24" s="92"/>
      <c r="AV24" s="1">
        <f>LEN(D24)</f>
        <v>0</v>
      </c>
      <c r="AW24" s="1" t="s">
        <v>158</v>
      </c>
      <c r="AX24" s="2">
        <v>1000</v>
      </c>
      <c r="AY24" s="1" t="s">
        <v>156</v>
      </c>
      <c r="AZ24" s="3" t="str">
        <f>IF(AV24&gt;AX24,"FIGYELEM! Tartsa be a megjelölt karakterszámot!","-")</f>
        <v>-</v>
      </c>
    </row>
    <row r="25" spans="1:67" ht="14.1" customHeight="1" x14ac:dyDescent="0.2"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172"/>
      <c r="AT25" s="172"/>
      <c r="AU25" s="172"/>
    </row>
    <row r="26" spans="1:67" s="2" customFormat="1" ht="14.1" customHeight="1" x14ac:dyDescent="0.2">
      <c r="A26" s="262" t="s">
        <v>758</v>
      </c>
      <c r="B26" s="262"/>
      <c r="C26" s="262"/>
      <c r="D26" s="344" t="s">
        <v>406</v>
      </c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4"/>
      <c r="AT26" s="4"/>
      <c r="AU26" s="4"/>
      <c r="AZ26" s="3"/>
    </row>
    <row r="27" spans="1:67" s="2" customFormat="1" ht="42" customHeight="1" x14ac:dyDescent="0.15">
      <c r="A27" s="48"/>
      <c r="B27" s="48"/>
      <c r="C27" s="48"/>
      <c r="D27" s="267" t="s">
        <v>775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183" t="s">
        <v>63</v>
      </c>
      <c r="AT27" s="183"/>
      <c r="AU27" s="183"/>
      <c r="AZ27" s="3"/>
    </row>
    <row r="28" spans="1:67" ht="27.95" customHeight="1" x14ac:dyDescent="0.2"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01">
        <f>IF(D28=BM28,1,IF(D28=BN28,2,0))</f>
        <v>0</v>
      </c>
      <c r="AT28" s="86"/>
      <c r="AU28" s="9"/>
      <c r="BL28" s="1" t="s">
        <v>500</v>
      </c>
      <c r="BM28" s="1" t="s">
        <v>434</v>
      </c>
      <c r="BN28" s="1" t="s">
        <v>435</v>
      </c>
    </row>
    <row r="29" spans="1:67" s="2" customFormat="1" ht="20.100000000000001" customHeight="1" x14ac:dyDescent="0.2">
      <c r="A29" s="48"/>
      <c r="B29" s="48"/>
      <c r="C29" s="48"/>
      <c r="D29" s="48"/>
      <c r="E29" s="48"/>
      <c r="F29" s="4"/>
      <c r="G29" s="4"/>
      <c r="H29" s="4"/>
      <c r="I29" s="4"/>
      <c r="J29" s="4"/>
      <c r="M29" s="10"/>
      <c r="AR29" s="10"/>
      <c r="AS29" s="10"/>
      <c r="AT29" s="10"/>
      <c r="AU29" s="10"/>
      <c r="AZ29" s="3"/>
      <c r="BL29" s="1" t="s">
        <v>329</v>
      </c>
      <c r="BM29" s="1">
        <v>1</v>
      </c>
      <c r="BN29" s="1">
        <v>2</v>
      </c>
      <c r="BO29" s="1" t="s">
        <v>328</v>
      </c>
    </row>
    <row r="30" spans="1:67" ht="20.100000000000001" customHeight="1" x14ac:dyDescent="0.2">
      <c r="F30" s="5"/>
      <c r="G30" s="5"/>
      <c r="H30" s="6"/>
      <c r="I30" s="6"/>
      <c r="J30" s="6"/>
      <c r="K30" s="8"/>
      <c r="L30" s="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</sheetData>
  <sheetProtection algorithmName="SHA-512" hashValue="XrT8A23Tuluju2AIee9FaykpquTJAe/O7jTbS1KNZhFpc5EwdNXkJTWWHQEFJvmmiZnbtw1FaLHN14FeRsgq7A==" saltValue="DENOuduVFvNFTmvDAS5JvA==" spinCount="100000" sheet="1" selectLockedCells="1"/>
  <mergeCells count="31">
    <mergeCell ref="D28:AR28"/>
    <mergeCell ref="D20:AR20"/>
    <mergeCell ref="D26:AR26"/>
    <mergeCell ref="D27:AR27"/>
    <mergeCell ref="A26:C26"/>
    <mergeCell ref="D22:AR22"/>
    <mergeCell ref="D24:AR24"/>
    <mergeCell ref="D25:AR25"/>
    <mergeCell ref="D23:AR23"/>
    <mergeCell ref="AZ20:AZ21"/>
    <mergeCell ref="D11:AQ11"/>
    <mergeCell ref="A22:C22"/>
    <mergeCell ref="A11:C11"/>
    <mergeCell ref="D19:AR19"/>
    <mergeCell ref="D15:AR15"/>
    <mergeCell ref="A15:C15"/>
    <mergeCell ref="A18:C18"/>
    <mergeCell ref="D16:AR16"/>
    <mergeCell ref="D12:AR12"/>
    <mergeCell ref="D18:AR18"/>
    <mergeCell ref="D4:AR4"/>
    <mergeCell ref="D13:AR13"/>
    <mergeCell ref="A1:AR1"/>
    <mergeCell ref="A2:AR2"/>
    <mergeCell ref="I9:AR9"/>
    <mergeCell ref="A7:C7"/>
    <mergeCell ref="D7:AR7"/>
    <mergeCell ref="D8:AR8"/>
    <mergeCell ref="D9:H9"/>
    <mergeCell ref="D5:AR5"/>
    <mergeCell ref="A4:C4"/>
  </mergeCells>
  <phoneticPr fontId="29" type="noConversion"/>
  <dataValidations count="4">
    <dataValidation type="list" allowBlank="1" showInputMessage="1" showErrorMessage="1" sqref="D28">
      <formula1>$BK$28:$BN$28</formula1>
    </dataValidation>
    <dataValidation type="list" allowBlank="1" showInputMessage="1" showErrorMessage="1" sqref="D20">
      <formula1>$BK$20:$BM$20</formula1>
    </dataValidation>
    <dataValidation type="list" allowBlank="1" showInputMessage="1" showErrorMessage="1" sqref="D9:H9">
      <formula1>$BK$9:$BU$9</formula1>
    </dataValidation>
    <dataValidation type="list" allowBlank="1" showInputMessage="1" showErrorMessage="1" sqref="AT20">
      <formula1>$BK$21:$BN$21</formula1>
    </dataValidation>
  </dataValidations>
  <printOptions horizontalCentered="1"/>
  <pageMargins left="0.59055118110236227" right="0.59055118110236227" top="0.59055118110236227" bottom="0.78740157480314965" header="0.39370078740157483" footer="0.39370078740157483"/>
  <pageSetup paperSize="9" scale="73" orientation="portrait" r:id="rId1"/>
  <headerFooter>
    <oddFooter>&amp;L&amp;"Verdana,Félkövér"&amp;8HATÁRTALANUL!&amp;"Verdana,Normál" program
HAT-14-03 Együttműködés gimnáziumok között
&amp;"Verdana,Félkövér"Pályázati adatlap: 6. Az értékelő szakasz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U25"/>
  <sheetViews>
    <sheetView view="pageBreakPreview" zoomScaleNormal="100" zoomScaleSheetLayoutView="100" workbookViewId="0">
      <selection activeCell="D13" sqref="D13:H13"/>
    </sheetView>
  </sheetViews>
  <sheetFormatPr defaultRowHeight="14.1" customHeight="1" x14ac:dyDescent="0.2"/>
  <cols>
    <col min="1" max="5" width="2.7109375" style="48" customWidth="1"/>
    <col min="6" max="7" width="2.7109375" style="7" customWidth="1"/>
    <col min="8" max="44" width="2.7109375" style="1" customWidth="1"/>
    <col min="45" max="47" width="15.7109375" style="1" hidden="1" customWidth="1"/>
    <col min="48" max="48" width="5.28515625" style="1" customWidth="1"/>
    <col min="49" max="49" width="2.140625" style="1" bestFit="1" customWidth="1"/>
    <col min="50" max="50" width="6.42578125" style="2" bestFit="1" customWidth="1"/>
    <col min="51" max="51" width="7.7109375" style="1" customWidth="1"/>
    <col min="52" max="52" width="57.140625" style="3" bestFit="1" customWidth="1"/>
    <col min="53" max="59" width="9.140625" style="1"/>
    <col min="60" max="130" width="0" style="1" hidden="1" customWidth="1"/>
    <col min="131" max="16384" width="9.140625" style="1"/>
  </cols>
  <sheetData>
    <row r="1" spans="1:73" ht="20.100000000000001" customHeight="1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131"/>
      <c r="AT1" s="131"/>
      <c r="AU1" s="131"/>
      <c r="AV1" s="131"/>
      <c r="AW1" s="131"/>
      <c r="AX1" s="131"/>
      <c r="AZ1" s="1"/>
      <c r="BA1" s="2"/>
      <c r="BC1" s="3"/>
    </row>
    <row r="2" spans="1:73" ht="18" customHeight="1" x14ac:dyDescent="0.2">
      <c r="A2" s="346" t="s">
        <v>730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148"/>
      <c r="AT2" s="148"/>
      <c r="AU2" s="148"/>
    </row>
    <row r="3" spans="1:73" ht="20.100000000000001" customHeight="1" x14ac:dyDescent="0.2"/>
    <row r="4" spans="1:73" s="2" customFormat="1" ht="20.100000000000001" customHeight="1" x14ac:dyDescent="0.2">
      <c r="A4" s="260" t="s">
        <v>399</v>
      </c>
      <c r="B4" s="260"/>
      <c r="C4" s="260"/>
      <c r="D4" s="261" t="s">
        <v>382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135"/>
      <c r="AT4" s="135"/>
      <c r="AU4" s="135"/>
      <c r="AZ4" s="3"/>
    </row>
    <row r="5" spans="1:73" s="2" customFormat="1" ht="27.95" customHeight="1" x14ac:dyDescent="0.2">
      <c r="A5" s="48"/>
      <c r="B5" s="48"/>
      <c r="C5" s="48"/>
      <c r="D5" s="347" t="s">
        <v>776</v>
      </c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149"/>
      <c r="AT5" s="149"/>
      <c r="AU5" s="149"/>
      <c r="AZ5" s="3"/>
    </row>
    <row r="6" spans="1:73" s="2" customFormat="1" ht="14.1" customHeight="1" x14ac:dyDescent="0.2">
      <c r="A6" s="48"/>
      <c r="B6" s="48"/>
      <c r="C6" s="48"/>
      <c r="D6" s="48"/>
      <c r="E6" s="48"/>
      <c r="F6" s="4"/>
      <c r="G6" s="4"/>
      <c r="H6" s="4"/>
      <c r="I6" s="4"/>
      <c r="J6" s="4"/>
      <c r="M6" s="10"/>
      <c r="AR6" s="10"/>
      <c r="AS6" s="10"/>
      <c r="AT6" s="10"/>
      <c r="AU6" s="10"/>
      <c r="AZ6" s="3"/>
    </row>
    <row r="7" spans="1:73" s="2" customFormat="1" ht="14.1" customHeight="1" x14ac:dyDescent="0.2">
      <c r="A7" s="262" t="s">
        <v>400</v>
      </c>
      <c r="B7" s="262"/>
      <c r="C7" s="262"/>
      <c r="D7" s="272" t="s">
        <v>383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4"/>
      <c r="AT7" s="4"/>
      <c r="AU7" s="4"/>
      <c r="AZ7" s="3"/>
    </row>
    <row r="8" spans="1:73" s="2" customFormat="1" ht="42" customHeight="1" x14ac:dyDescent="0.15">
      <c r="A8" s="48"/>
      <c r="B8" s="48"/>
      <c r="C8" s="48"/>
      <c r="D8" s="267" t="s">
        <v>777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190" t="s">
        <v>63</v>
      </c>
      <c r="AT8" s="137"/>
      <c r="AU8" s="137"/>
      <c r="AZ8" s="3"/>
    </row>
    <row r="9" spans="1:73" ht="14.1" customHeight="1" x14ac:dyDescent="0.2"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203">
        <f>IF(D9=BM9,1,0)</f>
        <v>0</v>
      </c>
      <c r="AT9" s="144"/>
      <c r="AU9" s="5"/>
      <c r="BL9" s="1" t="s">
        <v>501</v>
      </c>
      <c r="BM9" s="1" t="s">
        <v>372</v>
      </c>
    </row>
    <row r="10" spans="1:73" s="2" customFormat="1" ht="14.1" customHeight="1" x14ac:dyDescent="0.2">
      <c r="A10" s="48"/>
      <c r="B10" s="48"/>
      <c r="C10" s="48"/>
      <c r="D10" s="48"/>
      <c r="E10" s="48"/>
      <c r="F10" s="4"/>
      <c r="G10" s="4"/>
      <c r="H10" s="4"/>
      <c r="I10" s="4"/>
      <c r="J10" s="4"/>
      <c r="M10" s="10"/>
      <c r="AR10" s="10"/>
      <c r="AS10" s="10"/>
      <c r="AT10" s="10"/>
      <c r="AU10" s="10"/>
      <c r="AZ10" s="3"/>
    </row>
    <row r="11" spans="1:73" ht="14.1" customHeight="1" x14ac:dyDescent="0.2">
      <c r="A11" s="262" t="s">
        <v>401</v>
      </c>
      <c r="B11" s="262"/>
      <c r="C11" s="262"/>
      <c r="D11" s="263" t="s">
        <v>381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94"/>
      <c r="AT11" s="94"/>
      <c r="AU11" s="94"/>
    </row>
    <row r="12" spans="1:73" ht="27.95" customHeight="1" x14ac:dyDescent="0.2">
      <c r="D12" s="274" t="s">
        <v>516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79"/>
      <c r="AT12" s="79"/>
      <c r="AU12" s="79"/>
    </row>
    <row r="13" spans="1:73" ht="14.1" customHeight="1" x14ac:dyDescent="0.2">
      <c r="D13" s="282"/>
      <c r="E13" s="282"/>
      <c r="F13" s="282"/>
      <c r="G13" s="282"/>
      <c r="H13" s="282"/>
      <c r="I13" s="283" t="s">
        <v>164</v>
      </c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5"/>
      <c r="AT13" s="5"/>
      <c r="AU13" s="5"/>
      <c r="BL13" s="1">
        <v>1</v>
      </c>
      <c r="BM13" s="1">
        <v>2</v>
      </c>
      <c r="BN13" s="1">
        <v>3</v>
      </c>
      <c r="BO13" s="1">
        <v>4</v>
      </c>
      <c r="BP13" s="1">
        <v>5</v>
      </c>
      <c r="BQ13" s="1">
        <v>6</v>
      </c>
      <c r="BR13" s="1">
        <v>7</v>
      </c>
      <c r="BS13" s="1">
        <v>8</v>
      </c>
      <c r="BT13" s="1">
        <v>9</v>
      </c>
      <c r="BU13" s="1">
        <v>10</v>
      </c>
    </row>
    <row r="14" spans="1:73" ht="20.100000000000001" customHeight="1" x14ac:dyDescent="0.2"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73" s="2" customFormat="1" ht="20.100000000000001" customHeight="1" x14ac:dyDescent="0.2">
      <c r="A15" s="260" t="s">
        <v>402</v>
      </c>
      <c r="B15" s="260"/>
      <c r="C15" s="260"/>
      <c r="D15" s="261" t="s">
        <v>384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135"/>
      <c r="AT15" s="135"/>
      <c r="AU15" s="135"/>
      <c r="AZ15" s="3"/>
    </row>
    <row r="16" spans="1:73" s="2" customFormat="1" ht="27.95" customHeight="1" x14ac:dyDescent="0.2">
      <c r="A16" s="48"/>
      <c r="B16" s="48"/>
      <c r="C16" s="48"/>
      <c r="D16" s="347" t="s">
        <v>797</v>
      </c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149"/>
      <c r="AT16" s="149"/>
      <c r="AU16" s="149"/>
      <c r="AZ16" s="3"/>
    </row>
    <row r="17" spans="1:73" s="2" customFormat="1" ht="14.1" customHeight="1" x14ac:dyDescent="0.2">
      <c r="A17" s="48"/>
      <c r="B17" s="48"/>
      <c r="C17" s="48"/>
      <c r="D17" s="48"/>
      <c r="E17" s="48"/>
      <c r="F17" s="4"/>
      <c r="G17" s="4"/>
      <c r="H17" s="4"/>
      <c r="I17" s="4"/>
      <c r="J17" s="4"/>
      <c r="M17" s="10"/>
      <c r="AR17" s="10"/>
      <c r="AS17" s="10"/>
      <c r="AT17" s="10"/>
      <c r="AU17" s="10"/>
      <c r="AZ17" s="3"/>
    </row>
    <row r="18" spans="1:73" s="2" customFormat="1" ht="14.1" customHeight="1" x14ac:dyDescent="0.2">
      <c r="A18" s="262" t="s">
        <v>403</v>
      </c>
      <c r="B18" s="262"/>
      <c r="C18" s="262"/>
      <c r="D18" s="272" t="s">
        <v>136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4"/>
      <c r="AT18" s="4"/>
      <c r="AU18" s="4"/>
      <c r="AZ18" s="3"/>
    </row>
    <row r="19" spans="1:73" s="2" customFormat="1" ht="42" customHeight="1" x14ac:dyDescent="0.2">
      <c r="A19" s="48"/>
      <c r="B19" s="48"/>
      <c r="C19" s="48"/>
      <c r="D19" s="267" t="s">
        <v>778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137"/>
      <c r="AT19" s="137"/>
      <c r="AU19" s="137"/>
      <c r="AZ19" s="3"/>
    </row>
    <row r="20" spans="1:73" s="2" customFormat="1" ht="14.1" customHeight="1" x14ac:dyDescent="0.2">
      <c r="A20" s="48"/>
      <c r="B20" s="48"/>
      <c r="C20" s="4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84"/>
      <c r="AN20" s="359" t="s">
        <v>166</v>
      </c>
      <c r="AO20" s="359"/>
      <c r="AP20" s="359"/>
      <c r="AQ20" s="359"/>
      <c r="AR20" s="359"/>
      <c r="AS20" s="150"/>
      <c r="AT20" s="150"/>
      <c r="AU20" s="150"/>
      <c r="AZ20" s="3"/>
    </row>
    <row r="21" spans="1:73" ht="42" customHeight="1" x14ac:dyDescent="0.2">
      <c r="D21" s="349" t="s">
        <v>354</v>
      </c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1"/>
      <c r="AN21" s="355"/>
      <c r="AO21" s="356"/>
      <c r="AP21" s="356"/>
      <c r="AQ21" s="356"/>
      <c r="AR21" s="357"/>
      <c r="AS21" s="86"/>
      <c r="AT21" s="137"/>
      <c r="AU21" s="86"/>
      <c r="BL21" s="1">
        <v>1</v>
      </c>
      <c r="BM21" s="1">
        <v>2</v>
      </c>
      <c r="BN21" s="1">
        <v>3</v>
      </c>
      <c r="BO21" s="1">
        <v>4</v>
      </c>
      <c r="BP21" s="1">
        <v>5</v>
      </c>
      <c r="BQ21" s="1">
        <v>6</v>
      </c>
      <c r="BR21" s="1">
        <v>7</v>
      </c>
      <c r="BS21" s="1">
        <v>8</v>
      </c>
      <c r="BT21" s="1">
        <v>9</v>
      </c>
      <c r="BU21" s="1">
        <v>10</v>
      </c>
    </row>
    <row r="22" spans="1:73" ht="42" customHeight="1" x14ac:dyDescent="0.2">
      <c r="D22" s="349" t="s">
        <v>355</v>
      </c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1"/>
      <c r="AN22" s="355"/>
      <c r="AO22" s="356"/>
      <c r="AP22" s="356"/>
      <c r="AQ22" s="356"/>
      <c r="AR22" s="357"/>
      <c r="AS22" s="86"/>
      <c r="AT22" s="86"/>
      <c r="AU22" s="86"/>
    </row>
    <row r="23" spans="1:73" ht="42" customHeight="1" x14ac:dyDescent="0.15">
      <c r="D23" s="349" t="s">
        <v>779</v>
      </c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1"/>
      <c r="AN23" s="355"/>
      <c r="AO23" s="356"/>
      <c r="AP23" s="356"/>
      <c r="AQ23" s="356"/>
      <c r="AR23" s="357"/>
      <c r="AS23" s="190" t="s">
        <v>63</v>
      </c>
      <c r="AT23" s="86"/>
      <c r="AU23" s="86"/>
    </row>
    <row r="24" spans="1:73" ht="14.1" customHeight="1" x14ac:dyDescent="0.2">
      <c r="D24" s="352" t="s">
        <v>137</v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4"/>
      <c r="AN24" s="284">
        <f>SUM(AN21:AR23)</f>
        <v>0</v>
      </c>
      <c r="AO24" s="284"/>
      <c r="AP24" s="284"/>
      <c r="AQ24" s="284"/>
      <c r="AR24" s="284"/>
      <c r="AS24" s="189">
        <f>IF(AN24=1,2,IF(AN24=2,4,IF(AN24&gt;2,5,0)))</f>
        <v>0</v>
      </c>
      <c r="AT24" s="144"/>
      <c r="AU24" s="150"/>
    </row>
    <row r="25" spans="1:73" ht="20.100000000000001" customHeight="1" x14ac:dyDescent="0.2"/>
  </sheetData>
  <sheetProtection algorithmName="SHA-512" hashValue="izdG7wVKe6TtEHIPP9qZGLsUxBYf77GsrsM22l4FzCP99pZqmqEh1vlkI1jDA72qAjY1ZWwqAVgQwMI+XjNl8Q==" saltValue="+2rG6LfXM9YjBRVY0BSLyg==" spinCount="100000" sheet="1" selectLockedCells="1"/>
  <mergeCells count="30">
    <mergeCell ref="D9:AR9"/>
    <mergeCell ref="A7:C7"/>
    <mergeCell ref="D7:AR7"/>
    <mergeCell ref="D8:AR8"/>
    <mergeCell ref="AN24:AR24"/>
    <mergeCell ref="D23:AM23"/>
    <mergeCell ref="D24:AM24"/>
    <mergeCell ref="AN23:AR23"/>
    <mergeCell ref="D22:AM22"/>
    <mergeCell ref="AN22:AR22"/>
    <mergeCell ref="D21:AM21"/>
    <mergeCell ref="AN21:AR21"/>
    <mergeCell ref="D20:AL20"/>
    <mergeCell ref="AN20:AR20"/>
    <mergeCell ref="A1:AR1"/>
    <mergeCell ref="A18:C18"/>
    <mergeCell ref="D18:AR18"/>
    <mergeCell ref="D19:AR19"/>
    <mergeCell ref="A2:AR2"/>
    <mergeCell ref="D16:AR16"/>
    <mergeCell ref="A11:C11"/>
    <mergeCell ref="A4:C4"/>
    <mergeCell ref="D4:AR4"/>
    <mergeCell ref="D5:AR5"/>
    <mergeCell ref="A15:C15"/>
    <mergeCell ref="D15:AR15"/>
    <mergeCell ref="D11:AR11"/>
    <mergeCell ref="I13:AR13"/>
    <mergeCell ref="D13:H13"/>
    <mergeCell ref="D12:AR12"/>
  </mergeCells>
  <phoneticPr fontId="29" type="noConversion"/>
  <dataValidations count="3">
    <dataValidation type="list" allowBlank="1" showInputMessage="1" showErrorMessage="1" sqref="D13:H13">
      <formula1>$BK$13:$BU$13</formula1>
    </dataValidation>
    <dataValidation type="list" allowBlank="1" showInputMessage="1" showErrorMessage="1" sqref="D9:AR9">
      <formula1>$BK$9:$BM$9</formula1>
    </dataValidation>
    <dataValidation type="list" allowBlank="1" showInputMessage="1" showErrorMessage="1" sqref="AN21:AR23">
      <formula1>$BK$21:$BU$21</formula1>
    </dataValidation>
  </dataValidations>
  <pageMargins left="0.7" right="0.7" top="0.75" bottom="0.75" header="0.3" footer="0.3"/>
  <pageSetup paperSize="9" scale="74" orientation="portrait" r:id="rId1"/>
  <headerFooter>
    <oddFooter>&amp;L&amp;"Verdana,Félkövér"&amp;8HATÁRTALANUL!&amp;"Verdana,Normál" program
HAT-14-03 Együttműködés gimnáziumok között
&amp;"Verdana,Félkövér"Pályázati adatlap: 7. Kommunikációs tevékenységek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M72"/>
  <sheetViews>
    <sheetView view="pageBreakPreview" zoomScaleNormal="100" zoomScaleSheetLayoutView="100" workbookViewId="0">
      <selection activeCell="F45" sqref="F45"/>
    </sheetView>
  </sheetViews>
  <sheetFormatPr defaultRowHeight="14.1" customHeight="1" x14ac:dyDescent="0.2"/>
  <cols>
    <col min="1" max="1" width="40.7109375" style="27" bestFit="1" customWidth="1"/>
    <col min="2" max="2" width="15.7109375" style="27" bestFit="1" customWidth="1"/>
    <col min="3" max="3" width="3.7109375" style="27" customWidth="1"/>
    <col min="4" max="4" width="15.7109375" style="27" bestFit="1" customWidth="1"/>
    <col min="5" max="5" width="3.5703125" style="27" customWidth="1"/>
    <col min="6" max="6" width="25.140625" style="45" bestFit="1" customWidth="1"/>
    <col min="7" max="7" width="2.5703125" style="45" bestFit="1" customWidth="1"/>
    <col min="8" max="8" width="21" style="45" customWidth="1"/>
    <col min="9" max="9" width="3.7109375" style="45" customWidth="1"/>
    <col min="10" max="10" width="10.5703125" style="45" customWidth="1"/>
    <col min="11" max="11" width="3.7109375" style="45" customWidth="1"/>
    <col min="12" max="12" width="16.7109375" style="46" customWidth="1"/>
    <col min="13" max="13" width="3.7109375" style="45" customWidth="1"/>
    <col min="14" max="14" width="15.7109375" style="26" hidden="1" customWidth="1"/>
    <col min="15" max="16" width="15.7109375" style="27" hidden="1" customWidth="1"/>
    <col min="17" max="17" width="57.140625" style="27" customWidth="1"/>
    <col min="18" max="39" width="9.140625" style="27" hidden="1" customWidth="1"/>
    <col min="40" max="130" width="9.140625" style="27" customWidth="1"/>
    <col min="131" max="16384" width="9.140625" style="27"/>
  </cols>
  <sheetData>
    <row r="1" spans="1:20" ht="20.100000000000001" customHeight="1" x14ac:dyDescent="0.2">
      <c r="A1" s="384" t="s">
        <v>798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20" ht="20.100000000000001" customHeight="1" x14ac:dyDescent="0.2">
      <c r="A2" s="384" t="s">
        <v>729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20" s="50" customFormat="1" ht="11.25" x14ac:dyDescent="0.2">
      <c r="A3" s="389" t="s">
        <v>203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49"/>
    </row>
    <row r="4" spans="1:20" s="50" customFormat="1" ht="45.75" customHeight="1" x14ac:dyDescent="0.2">
      <c r="A4" s="390" t="s">
        <v>808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49"/>
    </row>
    <row r="5" spans="1:20" ht="14.1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0" ht="27.95" customHeight="1" x14ac:dyDescent="0.2">
      <c r="A6" s="213" t="s">
        <v>157</v>
      </c>
      <c r="B6" s="383">
        <f>'1.'!X14</f>
        <v>0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Q6" s="153"/>
    </row>
    <row r="7" spans="1:20" ht="14.1" customHeight="1" x14ac:dyDescent="0.2">
      <c r="A7" s="213" t="s">
        <v>159</v>
      </c>
      <c r="B7" s="371">
        <f>'1.'!D8</f>
        <v>0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Q7" s="153"/>
    </row>
    <row r="8" spans="1:20" ht="14.1" customHeight="1" x14ac:dyDescent="0.2">
      <c r="A8" s="213"/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Q8" s="153"/>
    </row>
    <row r="9" spans="1:20" ht="14.1" customHeight="1" thickBot="1" x14ac:dyDescent="0.25">
      <c r="A9" s="213"/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Q9" s="153"/>
    </row>
    <row r="10" spans="1:20" ht="14.1" customHeight="1" thickBot="1" x14ac:dyDescent="0.25">
      <c r="A10" s="97" t="s">
        <v>407</v>
      </c>
      <c r="B10" s="388">
        <f>'4.'!D6</f>
        <v>0</v>
      </c>
      <c r="C10" s="388"/>
      <c r="D10" s="388"/>
      <c r="E10" s="388"/>
      <c r="F10" s="98" t="s">
        <v>408</v>
      </c>
      <c r="G10" s="98"/>
      <c r="H10" s="98"/>
      <c r="I10" s="98"/>
      <c r="J10" s="98"/>
      <c r="K10" s="98"/>
      <c r="L10" s="98"/>
      <c r="M10" s="99"/>
    </row>
    <row r="11" spans="1:20" ht="14.1" customHeight="1" thickBot="1" x14ac:dyDescent="0.25">
      <c r="A11" s="29" t="s">
        <v>149</v>
      </c>
      <c r="B11" s="13"/>
      <c r="C11" s="13"/>
      <c r="D11" s="13"/>
      <c r="E11" s="13"/>
      <c r="F11" s="385" t="s">
        <v>150</v>
      </c>
      <c r="G11" s="386"/>
      <c r="H11" s="386"/>
      <c r="I11" s="386"/>
      <c r="J11" s="386"/>
      <c r="K11" s="387"/>
      <c r="L11" s="386" t="s">
        <v>155</v>
      </c>
      <c r="M11" s="387"/>
      <c r="N11" s="222" t="s">
        <v>34</v>
      </c>
      <c r="O11" s="27" t="s">
        <v>35</v>
      </c>
      <c r="P11" s="222" t="s">
        <v>36</v>
      </c>
    </row>
    <row r="12" spans="1:20" ht="14.1" customHeight="1" x14ac:dyDescent="0.2">
      <c r="A12" s="20" t="s">
        <v>185</v>
      </c>
      <c r="B12" s="23" t="s">
        <v>173</v>
      </c>
      <c r="C12" s="15"/>
      <c r="D12" s="15" t="s">
        <v>173</v>
      </c>
      <c r="E12" s="15"/>
      <c r="F12" s="24" t="s">
        <v>198</v>
      </c>
      <c r="G12" s="30"/>
      <c r="H12" s="31" t="s">
        <v>197</v>
      </c>
      <c r="I12" s="30"/>
      <c r="J12" s="31" t="s">
        <v>194</v>
      </c>
      <c r="K12" s="32"/>
      <c r="L12" s="33">
        <f>SUM(L13:L17)</f>
        <v>0</v>
      </c>
      <c r="M12" s="34" t="s">
        <v>153</v>
      </c>
      <c r="N12" s="225"/>
      <c r="O12" s="223">
        <f>L12-N12</f>
        <v>0</v>
      </c>
      <c r="P12" s="224"/>
    </row>
    <row r="13" spans="1:20" ht="14.1" customHeight="1" x14ac:dyDescent="0.2">
      <c r="A13" s="19" t="s">
        <v>174</v>
      </c>
      <c r="B13" s="64"/>
      <c r="C13" s="16" t="s">
        <v>171</v>
      </c>
      <c r="D13" s="64"/>
      <c r="E13" s="16" t="s">
        <v>172</v>
      </c>
      <c r="F13" s="65"/>
      <c r="G13" s="35"/>
      <c r="H13" s="66"/>
      <c r="I13" s="36" t="s">
        <v>151</v>
      </c>
      <c r="J13" s="66"/>
      <c r="K13" s="37" t="s">
        <v>153</v>
      </c>
      <c r="L13" s="38">
        <f>H13*J13</f>
        <v>0</v>
      </c>
      <c r="M13" s="37" t="s">
        <v>153</v>
      </c>
      <c r="S13" s="27" t="s">
        <v>184</v>
      </c>
      <c r="T13" s="27" t="s">
        <v>199</v>
      </c>
    </row>
    <row r="14" spans="1:20" ht="14.1" customHeight="1" x14ac:dyDescent="0.2">
      <c r="A14" s="19" t="s">
        <v>175</v>
      </c>
      <c r="B14" s="64"/>
      <c r="C14" s="16" t="s">
        <v>171</v>
      </c>
      <c r="D14" s="64"/>
      <c r="E14" s="16" t="s">
        <v>172</v>
      </c>
      <c r="F14" s="65"/>
      <c r="G14" s="35"/>
      <c r="H14" s="66"/>
      <c r="I14" s="36" t="s">
        <v>151</v>
      </c>
      <c r="J14" s="66"/>
      <c r="K14" s="37" t="s">
        <v>153</v>
      </c>
      <c r="L14" s="38">
        <f>H14*J14</f>
        <v>0</v>
      </c>
      <c r="M14" s="37" t="s">
        <v>153</v>
      </c>
    </row>
    <row r="15" spans="1:20" ht="14.1" customHeight="1" x14ac:dyDescent="0.2">
      <c r="A15" s="19" t="s">
        <v>176</v>
      </c>
      <c r="B15" s="64"/>
      <c r="C15" s="16" t="s">
        <v>171</v>
      </c>
      <c r="D15" s="64"/>
      <c r="E15" s="16" t="s">
        <v>172</v>
      </c>
      <c r="F15" s="65"/>
      <c r="G15" s="35"/>
      <c r="H15" s="66"/>
      <c r="I15" s="36" t="s">
        <v>151</v>
      </c>
      <c r="J15" s="66"/>
      <c r="K15" s="37" t="s">
        <v>153</v>
      </c>
      <c r="L15" s="38">
        <f>H15*J15</f>
        <v>0</v>
      </c>
      <c r="M15" s="37" t="s">
        <v>153</v>
      </c>
    </row>
    <row r="16" spans="1:20" ht="14.1" customHeight="1" x14ac:dyDescent="0.2">
      <c r="A16" s="19" t="s">
        <v>177</v>
      </c>
      <c r="B16" s="64"/>
      <c r="C16" s="16" t="s">
        <v>171</v>
      </c>
      <c r="D16" s="64"/>
      <c r="E16" s="16" t="s">
        <v>172</v>
      </c>
      <c r="F16" s="65"/>
      <c r="G16" s="35"/>
      <c r="H16" s="66"/>
      <c r="I16" s="36" t="s">
        <v>151</v>
      </c>
      <c r="J16" s="66"/>
      <c r="K16" s="37" t="s">
        <v>153</v>
      </c>
      <c r="L16" s="38">
        <f>H16*J16</f>
        <v>0</v>
      </c>
      <c r="M16" s="37" t="s">
        <v>153</v>
      </c>
    </row>
    <row r="17" spans="1:17" ht="14.1" customHeight="1" x14ac:dyDescent="0.2">
      <c r="A17" s="19" t="s">
        <v>178</v>
      </c>
      <c r="B17" s="64"/>
      <c r="C17" s="16" t="s">
        <v>171</v>
      </c>
      <c r="D17" s="64"/>
      <c r="E17" s="16" t="s">
        <v>172</v>
      </c>
      <c r="F17" s="65"/>
      <c r="G17" s="35"/>
      <c r="H17" s="67"/>
      <c r="I17" s="36" t="s">
        <v>151</v>
      </c>
      <c r="J17" s="66"/>
      <c r="K17" s="37" t="s">
        <v>153</v>
      </c>
      <c r="L17" s="38">
        <f>H17*J17</f>
        <v>0</v>
      </c>
      <c r="M17" s="37" t="s">
        <v>153</v>
      </c>
    </row>
    <row r="18" spans="1:17" ht="14.1" customHeight="1" x14ac:dyDescent="0.2">
      <c r="A18" s="51"/>
      <c r="B18" s="53"/>
      <c r="C18" s="52"/>
      <c r="D18" s="71"/>
      <c r="E18" s="17"/>
      <c r="F18" s="54"/>
      <c r="G18" s="43"/>
      <c r="H18" s="247">
        <f>SUM(H13:H17)</f>
        <v>0</v>
      </c>
      <c r="I18" s="70"/>
      <c r="J18" s="248">
        <f>SUM(J13:J17)</f>
        <v>0</v>
      </c>
      <c r="K18" s="72"/>
      <c r="L18" s="73"/>
      <c r="M18" s="37"/>
      <c r="N18" s="222" t="s">
        <v>34</v>
      </c>
      <c r="O18" s="27" t="s">
        <v>35</v>
      </c>
      <c r="P18" s="222" t="s">
        <v>36</v>
      </c>
    </row>
    <row r="19" spans="1:17" ht="14.1" customHeight="1" x14ac:dyDescent="0.2">
      <c r="A19" s="21" t="s">
        <v>186</v>
      </c>
      <c r="B19" s="23" t="s">
        <v>173</v>
      </c>
      <c r="C19" s="15"/>
      <c r="D19" s="22" t="s">
        <v>173</v>
      </c>
      <c r="E19" s="17"/>
      <c r="F19" s="25" t="s">
        <v>198</v>
      </c>
      <c r="G19" s="39"/>
      <c r="H19" s="40" t="s">
        <v>193</v>
      </c>
      <c r="I19" s="39"/>
      <c r="J19" s="40" t="s">
        <v>194</v>
      </c>
      <c r="K19" s="37"/>
      <c r="L19" s="41">
        <f>SUM(L20:L24)</f>
        <v>0</v>
      </c>
      <c r="M19" s="42" t="s">
        <v>153</v>
      </c>
      <c r="N19" s="225"/>
      <c r="O19" s="223">
        <f>L19-N19</f>
        <v>0</v>
      </c>
      <c r="P19" s="224"/>
    </row>
    <row r="20" spans="1:17" ht="14.1" customHeight="1" x14ac:dyDescent="0.2">
      <c r="A20" s="19" t="s">
        <v>179</v>
      </c>
      <c r="B20" s="68"/>
      <c r="C20" s="16" t="s">
        <v>171</v>
      </c>
      <c r="D20" s="64"/>
      <c r="E20" s="16" t="s">
        <v>172</v>
      </c>
      <c r="F20" s="65"/>
      <c r="G20" s="35"/>
      <c r="H20" s="66"/>
      <c r="I20" s="36" t="s">
        <v>154</v>
      </c>
      <c r="J20" s="66"/>
      <c r="K20" s="37" t="s">
        <v>153</v>
      </c>
      <c r="L20" s="38">
        <f>H20*J20</f>
        <v>0</v>
      </c>
      <c r="M20" s="37" t="s">
        <v>153</v>
      </c>
    </row>
    <row r="21" spans="1:17" ht="14.1" customHeight="1" x14ac:dyDescent="0.2">
      <c r="A21" s="19" t="s">
        <v>180</v>
      </c>
      <c r="B21" s="68"/>
      <c r="C21" s="16" t="s">
        <v>171</v>
      </c>
      <c r="D21" s="64"/>
      <c r="E21" s="16" t="s">
        <v>172</v>
      </c>
      <c r="F21" s="65"/>
      <c r="G21" s="35"/>
      <c r="H21" s="66"/>
      <c r="I21" s="36" t="s">
        <v>154</v>
      </c>
      <c r="J21" s="66"/>
      <c r="K21" s="37" t="s">
        <v>153</v>
      </c>
      <c r="L21" s="38">
        <f>H21*J21</f>
        <v>0</v>
      </c>
      <c r="M21" s="37" t="s">
        <v>153</v>
      </c>
    </row>
    <row r="22" spans="1:17" ht="14.1" customHeight="1" x14ac:dyDescent="0.2">
      <c r="A22" s="19" t="s">
        <v>181</v>
      </c>
      <c r="B22" s="68"/>
      <c r="C22" s="16" t="s">
        <v>171</v>
      </c>
      <c r="D22" s="64"/>
      <c r="E22" s="16" t="s">
        <v>172</v>
      </c>
      <c r="F22" s="65"/>
      <c r="G22" s="35"/>
      <c r="H22" s="66"/>
      <c r="I22" s="36" t="s">
        <v>154</v>
      </c>
      <c r="J22" s="66"/>
      <c r="K22" s="37" t="s">
        <v>153</v>
      </c>
      <c r="L22" s="38">
        <f>H22*J22</f>
        <v>0</v>
      </c>
      <c r="M22" s="37" t="s">
        <v>153</v>
      </c>
    </row>
    <row r="23" spans="1:17" ht="14.1" customHeight="1" x14ac:dyDescent="0.2">
      <c r="A23" s="19" t="s">
        <v>182</v>
      </c>
      <c r="B23" s="68"/>
      <c r="C23" s="16" t="s">
        <v>171</v>
      </c>
      <c r="D23" s="64"/>
      <c r="E23" s="16" t="s">
        <v>172</v>
      </c>
      <c r="F23" s="65"/>
      <c r="G23" s="35"/>
      <c r="H23" s="66"/>
      <c r="I23" s="36" t="s">
        <v>154</v>
      </c>
      <c r="J23" s="66"/>
      <c r="K23" s="37" t="s">
        <v>153</v>
      </c>
      <c r="L23" s="38">
        <f>H23*J23</f>
        <v>0</v>
      </c>
      <c r="M23" s="37" t="s">
        <v>153</v>
      </c>
    </row>
    <row r="24" spans="1:17" ht="14.1" customHeight="1" x14ac:dyDescent="0.2">
      <c r="A24" s="19" t="s">
        <v>183</v>
      </c>
      <c r="B24" s="68"/>
      <c r="C24" s="16" t="s">
        <v>171</v>
      </c>
      <c r="D24" s="64"/>
      <c r="E24" s="16" t="s">
        <v>172</v>
      </c>
      <c r="F24" s="65"/>
      <c r="G24" s="35"/>
      <c r="H24" s="66"/>
      <c r="I24" s="36" t="s">
        <v>154</v>
      </c>
      <c r="J24" s="66"/>
      <c r="K24" s="37" t="s">
        <v>153</v>
      </c>
      <c r="L24" s="38">
        <f>H24*J24</f>
        <v>0</v>
      </c>
      <c r="M24" s="37" t="s">
        <v>153</v>
      </c>
    </row>
    <row r="25" spans="1:17" ht="14.1" customHeight="1" x14ac:dyDescent="0.2">
      <c r="A25" s="51"/>
      <c r="B25" s="55"/>
      <c r="C25" s="17"/>
      <c r="D25" s="56"/>
      <c r="E25" s="17"/>
      <c r="F25" s="54"/>
      <c r="G25" s="43"/>
      <c r="H25" s="248">
        <f>SUM(H20:H24)</f>
        <v>0</v>
      </c>
      <c r="I25" s="70"/>
      <c r="J25" s="248">
        <f>SUM(J20:J24)</f>
        <v>0</v>
      </c>
      <c r="K25" s="72"/>
      <c r="L25" s="73"/>
      <c r="M25" s="37"/>
      <c r="N25" s="222" t="s">
        <v>34</v>
      </c>
      <c r="O25" s="27" t="s">
        <v>35</v>
      </c>
      <c r="P25" s="222" t="s">
        <v>36</v>
      </c>
    </row>
    <row r="26" spans="1:17" ht="14.1" customHeight="1" x14ac:dyDescent="0.2">
      <c r="A26" s="21" t="s">
        <v>187</v>
      </c>
      <c r="B26" s="23" t="s">
        <v>173</v>
      </c>
      <c r="C26" s="14"/>
      <c r="D26" s="14"/>
      <c r="E26" s="14"/>
      <c r="F26" s="47" t="s">
        <v>193</v>
      </c>
      <c r="G26" s="43"/>
      <c r="H26" s="40" t="s">
        <v>195</v>
      </c>
      <c r="I26" s="43"/>
      <c r="J26" s="40" t="s">
        <v>194</v>
      </c>
      <c r="K26" s="37"/>
      <c r="L26" s="41">
        <f>SUM(L27:L31)</f>
        <v>0</v>
      </c>
      <c r="M26" s="42" t="s">
        <v>153</v>
      </c>
      <c r="N26" s="225"/>
      <c r="O26" s="223">
        <f>L26-N26</f>
        <v>0</v>
      </c>
      <c r="P26" s="224"/>
    </row>
    <row r="27" spans="1:17" ht="14.1" customHeight="1" x14ac:dyDescent="0.2">
      <c r="A27" s="19" t="s">
        <v>188</v>
      </c>
      <c r="B27" s="68"/>
      <c r="C27" s="11"/>
      <c r="D27" s="12"/>
      <c r="E27" s="12"/>
      <c r="F27" s="69"/>
      <c r="G27" s="35" t="s">
        <v>154</v>
      </c>
      <c r="H27" s="66"/>
      <c r="I27" s="36" t="s">
        <v>196</v>
      </c>
      <c r="J27" s="66"/>
      <c r="K27" s="37" t="s">
        <v>153</v>
      </c>
      <c r="L27" s="38">
        <f>F27*H27*J27</f>
        <v>0</v>
      </c>
      <c r="M27" s="37" t="s">
        <v>153</v>
      </c>
    </row>
    <row r="28" spans="1:17" ht="14.1" customHeight="1" x14ac:dyDescent="0.2">
      <c r="A28" s="19" t="s">
        <v>189</v>
      </c>
      <c r="B28" s="68"/>
      <c r="C28" s="11"/>
      <c r="D28" s="12"/>
      <c r="E28" s="12"/>
      <c r="F28" s="69"/>
      <c r="G28" s="35" t="s">
        <v>154</v>
      </c>
      <c r="H28" s="66"/>
      <c r="I28" s="36" t="s">
        <v>196</v>
      </c>
      <c r="J28" s="66"/>
      <c r="K28" s="37" t="s">
        <v>153</v>
      </c>
      <c r="L28" s="38">
        <f>F28*H28*J28</f>
        <v>0</v>
      </c>
      <c r="M28" s="37" t="s">
        <v>153</v>
      </c>
    </row>
    <row r="29" spans="1:17" ht="14.1" customHeight="1" x14ac:dyDescent="0.2">
      <c r="A29" s="19" t="s">
        <v>190</v>
      </c>
      <c r="B29" s="68"/>
      <c r="C29" s="11"/>
      <c r="D29" s="12"/>
      <c r="E29" s="12"/>
      <c r="F29" s="69"/>
      <c r="G29" s="35" t="s">
        <v>154</v>
      </c>
      <c r="H29" s="66"/>
      <c r="I29" s="36" t="s">
        <v>196</v>
      </c>
      <c r="J29" s="66"/>
      <c r="K29" s="37" t="s">
        <v>153</v>
      </c>
      <c r="L29" s="38">
        <f>F29*H29*J29</f>
        <v>0</v>
      </c>
      <c r="M29" s="37" t="s">
        <v>153</v>
      </c>
    </row>
    <row r="30" spans="1:17" ht="14.1" customHeight="1" x14ac:dyDescent="0.2">
      <c r="A30" s="19" t="s">
        <v>191</v>
      </c>
      <c r="B30" s="68"/>
      <c r="C30" s="11"/>
      <c r="D30" s="12"/>
      <c r="E30" s="12"/>
      <c r="F30" s="69"/>
      <c r="G30" s="35" t="s">
        <v>154</v>
      </c>
      <c r="H30" s="66"/>
      <c r="I30" s="36" t="s">
        <v>196</v>
      </c>
      <c r="J30" s="66"/>
      <c r="K30" s="37" t="s">
        <v>153</v>
      </c>
      <c r="L30" s="38">
        <f>F30*H30*J30</f>
        <v>0</v>
      </c>
      <c r="M30" s="37" t="s">
        <v>153</v>
      </c>
    </row>
    <row r="31" spans="1:17" ht="14.1" customHeight="1" x14ac:dyDescent="0.2">
      <c r="A31" s="19" t="s">
        <v>192</v>
      </c>
      <c r="B31" s="68"/>
      <c r="C31" s="12"/>
      <c r="D31" s="12"/>
      <c r="E31" s="12"/>
      <c r="F31" s="69"/>
      <c r="G31" s="35" t="s">
        <v>154</v>
      </c>
      <c r="H31" s="66"/>
      <c r="I31" s="36" t="s">
        <v>196</v>
      </c>
      <c r="J31" s="66"/>
      <c r="K31" s="37" t="s">
        <v>153</v>
      </c>
      <c r="L31" s="38">
        <f>F31*H31*J31</f>
        <v>0</v>
      </c>
      <c r="M31" s="37" t="s">
        <v>153</v>
      </c>
    </row>
    <row r="32" spans="1:17" ht="14.1" customHeight="1" x14ac:dyDescent="0.2">
      <c r="A32" s="95"/>
      <c r="B32" s="100"/>
      <c r="C32" s="101"/>
      <c r="D32" s="96"/>
      <c r="E32" s="102"/>
      <c r="F32" s="249">
        <f>SUM(F27:F31)</f>
        <v>0</v>
      </c>
      <c r="G32" s="103"/>
      <c r="H32" s="247">
        <f>SUM(H27:H31)</f>
        <v>0</v>
      </c>
      <c r="I32" s="103"/>
      <c r="J32" s="247">
        <f>SUM(J27:J31)</f>
        <v>0</v>
      </c>
      <c r="K32" s="104"/>
      <c r="L32" s="74"/>
      <c r="M32" s="57"/>
      <c r="N32" s="222" t="s">
        <v>34</v>
      </c>
      <c r="O32" s="27" t="s">
        <v>35</v>
      </c>
      <c r="P32" s="222"/>
      <c r="Q32" s="364" t="str">
        <f>IF(L34+L66&gt;100000,"FIGYELEM! A projektvezető tiszteletdíja nem lehet magasabb, mint 100 000 Ft!","-")</f>
        <v>-</v>
      </c>
    </row>
    <row r="33" spans="1:33" ht="14.1" customHeight="1" x14ac:dyDescent="0.2">
      <c r="A33" s="21" t="s">
        <v>260</v>
      </c>
      <c r="B33" s="366" t="s">
        <v>417</v>
      </c>
      <c r="C33" s="367"/>
      <c r="D33" s="367"/>
      <c r="E33" s="367"/>
      <c r="F33" s="105"/>
      <c r="G33" s="36"/>
      <c r="H33" s="40" t="s">
        <v>409</v>
      </c>
      <c r="I33" s="43"/>
      <c r="J33" s="40" t="s">
        <v>194</v>
      </c>
      <c r="K33" s="37"/>
      <c r="L33" s="106">
        <f>SUM(L34:L34)</f>
        <v>0</v>
      </c>
      <c r="M33" s="42" t="s">
        <v>153</v>
      </c>
      <c r="N33" s="232"/>
      <c r="O33" s="223">
        <f>L33-N33</f>
        <v>0</v>
      </c>
      <c r="P33" s="237"/>
      <c r="Q33" s="364"/>
    </row>
    <row r="34" spans="1:33" ht="14.1" customHeight="1" thickBot="1" x14ac:dyDescent="0.25">
      <c r="A34" s="19" t="s">
        <v>261</v>
      </c>
      <c r="B34" s="368"/>
      <c r="C34" s="369"/>
      <c r="D34" s="369"/>
      <c r="E34" s="370"/>
      <c r="F34" s="105"/>
      <c r="G34" s="36"/>
      <c r="H34" s="66"/>
      <c r="I34" s="36" t="s">
        <v>165</v>
      </c>
      <c r="J34" s="66"/>
      <c r="K34" s="37" t="s">
        <v>153</v>
      </c>
      <c r="L34" s="38">
        <f>H34*J34</f>
        <v>0</v>
      </c>
      <c r="M34" s="37" t="s">
        <v>153</v>
      </c>
      <c r="N34" s="222" t="s">
        <v>34</v>
      </c>
      <c r="O34" s="27" t="s">
        <v>35</v>
      </c>
      <c r="P34" s="243"/>
      <c r="Q34" s="365" t="str">
        <f>IF(J34&gt;10000,"FIGYELEM! Az egységár nem lehet magasabb, mint 10 000 Ft!","-")</f>
        <v>-</v>
      </c>
    </row>
    <row r="35" spans="1:33" ht="14.1" customHeight="1" thickBot="1" x14ac:dyDescent="0.25">
      <c r="A35" s="372" t="s">
        <v>410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221">
        <f>L12+L19+L26+L33</f>
        <v>0</v>
      </c>
      <c r="M35" s="212" t="s">
        <v>153</v>
      </c>
      <c r="N35" s="233">
        <f>N12+N19+N26+N33</f>
        <v>0</v>
      </c>
      <c r="O35" s="234">
        <f>O12+O19+O26+O33</f>
        <v>0</v>
      </c>
      <c r="P35" s="235" t="s">
        <v>63</v>
      </c>
      <c r="Q35" s="365"/>
      <c r="S35" s="27">
        <v>0</v>
      </c>
      <c r="T35" s="27">
        <v>22000.5</v>
      </c>
      <c r="U35" s="27">
        <v>23000.5</v>
      </c>
      <c r="V35" s="27">
        <v>24000.5</v>
      </c>
      <c r="W35" s="27">
        <v>25000.5</v>
      </c>
      <c r="X35" s="27">
        <v>26000.5</v>
      </c>
      <c r="Y35" s="27">
        <v>27000.5</v>
      </c>
      <c r="Z35" s="27">
        <v>28000.5</v>
      </c>
      <c r="AA35" s="27">
        <v>29000.5</v>
      </c>
      <c r="AB35" s="27">
        <v>30000.5</v>
      </c>
      <c r="AC35" s="27">
        <v>31000.5</v>
      </c>
      <c r="AD35" s="27">
        <v>32000.5</v>
      </c>
      <c r="AE35" s="27">
        <v>34000.5</v>
      </c>
      <c r="AF35" s="27">
        <v>35000.5</v>
      </c>
      <c r="AG35" s="27">
        <v>37000.5</v>
      </c>
    </row>
    <row r="36" spans="1:33" ht="14.1" customHeight="1" thickBot="1" x14ac:dyDescent="0.25">
      <c r="A36" s="381" t="s">
        <v>26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219">
        <f>IF(B10='4.'!BL6,L35/'2.'!AN13,IF(B10='4.'!BM6,L35/'2.'!AN36,0))</f>
        <v>0</v>
      </c>
      <c r="M36" s="220" t="s">
        <v>153</v>
      </c>
      <c r="N36" s="44"/>
      <c r="P36" s="231">
        <f>HLOOKUP(L36,S35:AG36,2,TRUE)</f>
        <v>14</v>
      </c>
      <c r="S36" s="27">
        <v>14</v>
      </c>
      <c r="T36" s="27">
        <v>13</v>
      </c>
      <c r="U36" s="27">
        <v>12</v>
      </c>
      <c r="V36" s="27">
        <v>11</v>
      </c>
      <c r="W36" s="27">
        <v>10</v>
      </c>
      <c r="X36" s="27">
        <v>9</v>
      </c>
      <c r="Y36" s="27">
        <v>8</v>
      </c>
      <c r="Z36" s="27">
        <v>7</v>
      </c>
      <c r="AA36" s="27">
        <v>6</v>
      </c>
      <c r="AB36" s="27">
        <v>5</v>
      </c>
      <c r="AC36" s="27">
        <v>4</v>
      </c>
      <c r="AD36" s="27">
        <v>3</v>
      </c>
      <c r="AE36" s="27">
        <v>2</v>
      </c>
      <c r="AF36" s="27">
        <v>1</v>
      </c>
      <c r="AG36" s="27">
        <v>0</v>
      </c>
    </row>
    <row r="37" spans="1:33" ht="20.100000000000001" customHeight="1" x14ac:dyDescent="0.2">
      <c r="N37" s="44"/>
    </row>
    <row r="38" spans="1:33" ht="27.95" customHeight="1" x14ac:dyDescent="0.2">
      <c r="A38" s="213" t="s">
        <v>411</v>
      </c>
      <c r="B38" s="383">
        <f>'1.'!X14</f>
        <v>0</v>
      </c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Q38" s="153"/>
    </row>
    <row r="39" spans="1:33" ht="14.1" customHeight="1" x14ac:dyDescent="0.2">
      <c r="A39" s="213" t="s">
        <v>412</v>
      </c>
      <c r="B39" s="371">
        <f>'1.'!D8</f>
        <v>0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Q39" s="153"/>
    </row>
    <row r="40" spans="1:33" ht="14.1" customHeight="1" x14ac:dyDescent="0.2">
      <c r="A40" s="213"/>
      <c r="B40" s="214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Q40" s="153"/>
    </row>
    <row r="41" spans="1:33" ht="14.1" customHeight="1" thickBot="1" x14ac:dyDescent="0.25">
      <c r="A41" s="213"/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Q41" s="153"/>
    </row>
    <row r="42" spans="1:33" ht="14.1" customHeight="1" thickBot="1" x14ac:dyDescent="0.25">
      <c r="A42" s="97" t="s">
        <v>413</v>
      </c>
      <c r="B42" s="388" t="str">
        <f>'5.'!D6</f>
        <v>töltse ki a 4.1. sz. mezőt</v>
      </c>
      <c r="C42" s="388"/>
      <c r="D42" s="388"/>
      <c r="E42" s="388"/>
      <c r="F42" s="388" t="s">
        <v>408</v>
      </c>
      <c r="G42" s="388"/>
      <c r="H42" s="388"/>
      <c r="I42" s="388"/>
      <c r="J42" s="388"/>
      <c r="K42" s="388"/>
      <c r="L42" s="388"/>
      <c r="M42" s="395"/>
    </row>
    <row r="43" spans="1:33" ht="14.1" customHeight="1" thickBot="1" x14ac:dyDescent="0.25">
      <c r="A43" s="29" t="s">
        <v>149</v>
      </c>
      <c r="B43" s="13"/>
      <c r="C43" s="13"/>
      <c r="D43" s="13"/>
      <c r="E43" s="13"/>
      <c r="F43" s="385" t="s">
        <v>150</v>
      </c>
      <c r="G43" s="386"/>
      <c r="H43" s="386"/>
      <c r="I43" s="386"/>
      <c r="J43" s="386"/>
      <c r="K43" s="387"/>
      <c r="L43" s="386" t="s">
        <v>155</v>
      </c>
      <c r="M43" s="387"/>
      <c r="N43" s="222" t="s">
        <v>34</v>
      </c>
      <c r="O43" s="27" t="s">
        <v>35</v>
      </c>
      <c r="P43" s="222" t="s">
        <v>36</v>
      </c>
    </row>
    <row r="44" spans="1:33" ht="14.1" customHeight="1" x14ac:dyDescent="0.2">
      <c r="A44" s="20" t="s">
        <v>185</v>
      </c>
      <c r="B44" s="23" t="s">
        <v>173</v>
      </c>
      <c r="C44" s="15"/>
      <c r="D44" s="15" t="s">
        <v>173</v>
      </c>
      <c r="E44" s="15"/>
      <c r="F44" s="24" t="s">
        <v>198</v>
      </c>
      <c r="G44" s="30"/>
      <c r="H44" s="31" t="s">
        <v>197</v>
      </c>
      <c r="I44" s="30"/>
      <c r="J44" s="31" t="s">
        <v>194</v>
      </c>
      <c r="K44" s="32"/>
      <c r="L44" s="33">
        <f>SUM(L45:L49)</f>
        <v>0</v>
      </c>
      <c r="M44" s="34" t="s">
        <v>153</v>
      </c>
      <c r="N44" s="225"/>
      <c r="O44" s="223">
        <f>L44-N44</f>
        <v>0</v>
      </c>
      <c r="P44" s="224"/>
    </row>
    <row r="45" spans="1:33" ht="14.1" customHeight="1" x14ac:dyDescent="0.2">
      <c r="A45" s="19" t="s">
        <v>174</v>
      </c>
      <c r="B45" s="64"/>
      <c r="C45" s="16" t="s">
        <v>171</v>
      </c>
      <c r="D45" s="64"/>
      <c r="E45" s="16" t="s">
        <v>172</v>
      </c>
      <c r="F45" s="65"/>
      <c r="G45" s="35"/>
      <c r="H45" s="66"/>
      <c r="I45" s="36" t="s">
        <v>151</v>
      </c>
      <c r="J45" s="66"/>
      <c r="K45" s="37" t="s">
        <v>153</v>
      </c>
      <c r="L45" s="38">
        <f>H45*J45</f>
        <v>0</v>
      </c>
      <c r="M45" s="37" t="s">
        <v>153</v>
      </c>
    </row>
    <row r="46" spans="1:33" ht="14.1" customHeight="1" x14ac:dyDescent="0.2">
      <c r="A46" s="19" t="s">
        <v>175</v>
      </c>
      <c r="B46" s="64"/>
      <c r="C46" s="16" t="s">
        <v>171</v>
      </c>
      <c r="D46" s="64"/>
      <c r="E46" s="16" t="s">
        <v>172</v>
      </c>
      <c r="F46" s="65"/>
      <c r="G46" s="35"/>
      <c r="H46" s="66"/>
      <c r="I46" s="36" t="s">
        <v>151</v>
      </c>
      <c r="J46" s="66"/>
      <c r="K46" s="37" t="s">
        <v>153</v>
      </c>
      <c r="L46" s="38">
        <f>H46*J46</f>
        <v>0</v>
      </c>
      <c r="M46" s="37" t="s">
        <v>153</v>
      </c>
    </row>
    <row r="47" spans="1:33" ht="14.1" customHeight="1" x14ac:dyDescent="0.2">
      <c r="A47" s="19" t="s">
        <v>176</v>
      </c>
      <c r="B47" s="64"/>
      <c r="C47" s="16" t="s">
        <v>171</v>
      </c>
      <c r="D47" s="64"/>
      <c r="E47" s="16" t="s">
        <v>172</v>
      </c>
      <c r="F47" s="65"/>
      <c r="G47" s="35"/>
      <c r="H47" s="66"/>
      <c r="I47" s="36" t="s">
        <v>151</v>
      </c>
      <c r="J47" s="66"/>
      <c r="K47" s="37" t="s">
        <v>153</v>
      </c>
      <c r="L47" s="38">
        <f>H47*J47</f>
        <v>0</v>
      </c>
      <c r="M47" s="37" t="s">
        <v>153</v>
      </c>
    </row>
    <row r="48" spans="1:33" ht="14.1" customHeight="1" x14ac:dyDescent="0.2">
      <c r="A48" s="19" t="s">
        <v>177</v>
      </c>
      <c r="B48" s="64"/>
      <c r="C48" s="16" t="s">
        <v>171</v>
      </c>
      <c r="D48" s="64"/>
      <c r="E48" s="16" t="s">
        <v>172</v>
      </c>
      <c r="F48" s="65"/>
      <c r="G48" s="35"/>
      <c r="H48" s="66"/>
      <c r="I48" s="36" t="s">
        <v>151</v>
      </c>
      <c r="J48" s="66"/>
      <c r="K48" s="37" t="s">
        <v>153</v>
      </c>
      <c r="L48" s="38">
        <f>H48*J48</f>
        <v>0</v>
      </c>
      <c r="M48" s="37" t="s">
        <v>153</v>
      </c>
    </row>
    <row r="49" spans="1:17" ht="14.1" customHeight="1" x14ac:dyDescent="0.2">
      <c r="A49" s="19" t="s">
        <v>178</v>
      </c>
      <c r="B49" s="64"/>
      <c r="C49" s="16" t="s">
        <v>171</v>
      </c>
      <c r="D49" s="64"/>
      <c r="E49" s="16" t="s">
        <v>172</v>
      </c>
      <c r="F49" s="65"/>
      <c r="G49" s="35"/>
      <c r="H49" s="67"/>
      <c r="I49" s="36" t="s">
        <v>151</v>
      </c>
      <c r="J49" s="66"/>
      <c r="K49" s="37" t="s">
        <v>153</v>
      </c>
      <c r="L49" s="38">
        <f>H49*J49</f>
        <v>0</v>
      </c>
      <c r="M49" s="37" t="s">
        <v>153</v>
      </c>
    </row>
    <row r="50" spans="1:17" ht="14.1" customHeight="1" x14ac:dyDescent="0.2">
      <c r="A50" s="107"/>
      <c r="B50" s="110"/>
      <c r="C50" s="111"/>
      <c r="D50" s="108"/>
      <c r="E50" s="112"/>
      <c r="F50" s="113"/>
      <c r="G50" s="70"/>
      <c r="H50" s="247">
        <f>SUM(H45:H49)</f>
        <v>0</v>
      </c>
      <c r="I50" s="70"/>
      <c r="J50" s="248">
        <f>SUM(J45:J49)</f>
        <v>0</v>
      </c>
      <c r="K50" s="72"/>
      <c r="L50" s="73"/>
      <c r="M50" s="72"/>
      <c r="N50" s="222" t="s">
        <v>34</v>
      </c>
      <c r="O50" s="27" t="s">
        <v>35</v>
      </c>
      <c r="P50" s="222" t="s">
        <v>36</v>
      </c>
    </row>
    <row r="51" spans="1:17" ht="14.1" customHeight="1" x14ac:dyDescent="0.2">
      <c r="A51" s="21" t="s">
        <v>186</v>
      </c>
      <c r="B51" s="23" t="s">
        <v>173</v>
      </c>
      <c r="C51" s="15"/>
      <c r="D51" s="22" t="s">
        <v>173</v>
      </c>
      <c r="E51" s="17"/>
      <c r="F51" s="25" t="s">
        <v>198</v>
      </c>
      <c r="G51" s="39"/>
      <c r="H51" s="40" t="s">
        <v>193</v>
      </c>
      <c r="I51" s="39"/>
      <c r="J51" s="40" t="s">
        <v>194</v>
      </c>
      <c r="K51" s="37"/>
      <c r="L51" s="41">
        <f>SUM(L52:L56)</f>
        <v>0</v>
      </c>
      <c r="M51" s="42" t="s">
        <v>153</v>
      </c>
      <c r="N51" s="225"/>
      <c r="O51" s="223">
        <f>L51-N51</f>
        <v>0</v>
      </c>
      <c r="P51" s="224"/>
    </row>
    <row r="52" spans="1:17" ht="14.1" customHeight="1" x14ac:dyDescent="0.2">
      <c r="A52" s="19" t="s">
        <v>179</v>
      </c>
      <c r="B52" s="64"/>
      <c r="C52" s="16" t="s">
        <v>171</v>
      </c>
      <c r="D52" s="64"/>
      <c r="E52" s="16" t="s">
        <v>172</v>
      </c>
      <c r="F52" s="65"/>
      <c r="G52" s="35"/>
      <c r="H52" s="66"/>
      <c r="I52" s="36" t="s">
        <v>154</v>
      </c>
      <c r="J52" s="66"/>
      <c r="K52" s="37" t="s">
        <v>153</v>
      </c>
      <c r="L52" s="38">
        <f>H52*J52</f>
        <v>0</v>
      </c>
      <c r="M52" s="37" t="s">
        <v>153</v>
      </c>
    </row>
    <row r="53" spans="1:17" ht="14.1" customHeight="1" x14ac:dyDescent="0.2">
      <c r="A53" s="19" t="s">
        <v>180</v>
      </c>
      <c r="B53" s="64"/>
      <c r="C53" s="16" t="s">
        <v>171</v>
      </c>
      <c r="D53" s="64"/>
      <c r="E53" s="16" t="s">
        <v>172</v>
      </c>
      <c r="F53" s="65"/>
      <c r="G53" s="35"/>
      <c r="H53" s="66"/>
      <c r="I53" s="36" t="s">
        <v>154</v>
      </c>
      <c r="J53" s="66"/>
      <c r="K53" s="37" t="s">
        <v>153</v>
      </c>
      <c r="L53" s="38">
        <f>H53*J53</f>
        <v>0</v>
      </c>
      <c r="M53" s="37" t="s">
        <v>153</v>
      </c>
    </row>
    <row r="54" spans="1:17" ht="14.1" customHeight="1" x14ac:dyDescent="0.2">
      <c r="A54" s="19" t="s">
        <v>181</v>
      </c>
      <c r="B54" s="64"/>
      <c r="C54" s="16" t="s">
        <v>171</v>
      </c>
      <c r="D54" s="64"/>
      <c r="E54" s="16" t="s">
        <v>172</v>
      </c>
      <c r="F54" s="65"/>
      <c r="G54" s="35"/>
      <c r="H54" s="66"/>
      <c r="I54" s="36" t="s">
        <v>154</v>
      </c>
      <c r="J54" s="66"/>
      <c r="K54" s="37" t="s">
        <v>153</v>
      </c>
      <c r="L54" s="38">
        <f>H54*J54</f>
        <v>0</v>
      </c>
      <c r="M54" s="37" t="s">
        <v>153</v>
      </c>
    </row>
    <row r="55" spans="1:17" ht="14.1" customHeight="1" x14ac:dyDescent="0.2">
      <c r="A55" s="19" t="s">
        <v>182</v>
      </c>
      <c r="B55" s="64"/>
      <c r="C55" s="16" t="s">
        <v>171</v>
      </c>
      <c r="D55" s="64"/>
      <c r="E55" s="16" t="s">
        <v>172</v>
      </c>
      <c r="F55" s="65"/>
      <c r="G55" s="35"/>
      <c r="H55" s="66"/>
      <c r="I55" s="36" t="s">
        <v>154</v>
      </c>
      <c r="J55" s="66"/>
      <c r="K55" s="37" t="s">
        <v>153</v>
      </c>
      <c r="L55" s="38">
        <f>H55*J55</f>
        <v>0</v>
      </c>
      <c r="M55" s="37" t="s">
        <v>153</v>
      </c>
    </row>
    <row r="56" spans="1:17" ht="14.1" customHeight="1" x14ac:dyDescent="0.2">
      <c r="A56" s="19" t="s">
        <v>183</v>
      </c>
      <c r="B56" s="64"/>
      <c r="C56" s="16" t="s">
        <v>171</v>
      </c>
      <c r="D56" s="64"/>
      <c r="E56" s="16" t="s">
        <v>172</v>
      </c>
      <c r="F56" s="65"/>
      <c r="G56" s="35"/>
      <c r="H56" s="66"/>
      <c r="I56" s="36" t="s">
        <v>154</v>
      </c>
      <c r="J56" s="66"/>
      <c r="K56" s="37" t="s">
        <v>153</v>
      </c>
      <c r="L56" s="38">
        <f>H56*J56</f>
        <v>0</v>
      </c>
      <c r="M56" s="37" t="s">
        <v>153</v>
      </c>
    </row>
    <row r="57" spans="1:17" ht="14.1" customHeight="1" x14ac:dyDescent="0.2">
      <c r="A57" s="107"/>
      <c r="B57" s="114"/>
      <c r="C57" s="115"/>
      <c r="D57" s="109"/>
      <c r="E57" s="115"/>
      <c r="F57" s="113"/>
      <c r="G57" s="70"/>
      <c r="H57" s="248">
        <f>SUM(H52:H56)</f>
        <v>0</v>
      </c>
      <c r="I57" s="70"/>
      <c r="J57" s="248">
        <f>SUM(J52:J56)</f>
        <v>0</v>
      </c>
      <c r="K57" s="72"/>
      <c r="L57" s="73"/>
      <c r="M57" s="72"/>
      <c r="N57" s="222" t="s">
        <v>34</v>
      </c>
      <c r="O57" s="27" t="s">
        <v>35</v>
      </c>
      <c r="P57" s="222" t="s">
        <v>36</v>
      </c>
    </row>
    <row r="58" spans="1:17" ht="14.1" customHeight="1" x14ac:dyDescent="0.2">
      <c r="A58" s="21" t="s">
        <v>187</v>
      </c>
      <c r="B58" s="23" t="s">
        <v>173</v>
      </c>
      <c r="C58" s="14"/>
      <c r="D58" s="14"/>
      <c r="E58" s="14"/>
      <c r="F58" s="47" t="s">
        <v>193</v>
      </c>
      <c r="G58" s="43"/>
      <c r="H58" s="40" t="s">
        <v>195</v>
      </c>
      <c r="I58" s="43"/>
      <c r="J58" s="40" t="s">
        <v>194</v>
      </c>
      <c r="K58" s="37"/>
      <c r="L58" s="41">
        <f>SUM(L59:L63)</f>
        <v>0</v>
      </c>
      <c r="M58" s="42" t="s">
        <v>153</v>
      </c>
      <c r="N58" s="225"/>
      <c r="O58" s="223">
        <f>L58-N58</f>
        <v>0</v>
      </c>
      <c r="P58" s="224"/>
    </row>
    <row r="59" spans="1:17" ht="14.1" customHeight="1" x14ac:dyDescent="0.2">
      <c r="A59" s="19" t="s">
        <v>188</v>
      </c>
      <c r="B59" s="68"/>
      <c r="C59" s="11"/>
      <c r="D59" s="12"/>
      <c r="E59" s="12"/>
      <c r="F59" s="69"/>
      <c r="G59" s="35" t="s">
        <v>154</v>
      </c>
      <c r="H59" s="66"/>
      <c r="I59" s="36" t="s">
        <v>196</v>
      </c>
      <c r="J59" s="66"/>
      <c r="K59" s="37" t="s">
        <v>153</v>
      </c>
      <c r="L59" s="38">
        <f>F59*H59*J59</f>
        <v>0</v>
      </c>
      <c r="M59" s="37" t="s">
        <v>153</v>
      </c>
    </row>
    <row r="60" spans="1:17" ht="14.1" customHeight="1" x14ac:dyDescent="0.2">
      <c r="A60" s="19" t="s">
        <v>189</v>
      </c>
      <c r="B60" s="68"/>
      <c r="C60" s="11"/>
      <c r="D60" s="12"/>
      <c r="E60" s="12"/>
      <c r="F60" s="69"/>
      <c r="G60" s="35" t="s">
        <v>154</v>
      </c>
      <c r="H60" s="66"/>
      <c r="I60" s="36" t="s">
        <v>196</v>
      </c>
      <c r="J60" s="66"/>
      <c r="K60" s="37" t="s">
        <v>153</v>
      </c>
      <c r="L60" s="38">
        <f>F60*H60*J60</f>
        <v>0</v>
      </c>
      <c r="M60" s="37" t="s">
        <v>153</v>
      </c>
    </row>
    <row r="61" spans="1:17" ht="14.1" customHeight="1" x14ac:dyDescent="0.2">
      <c r="A61" s="19" t="s">
        <v>190</v>
      </c>
      <c r="B61" s="68"/>
      <c r="C61" s="11"/>
      <c r="D61" s="12"/>
      <c r="E61" s="12"/>
      <c r="F61" s="69"/>
      <c r="G61" s="35" t="s">
        <v>154</v>
      </c>
      <c r="H61" s="66"/>
      <c r="I61" s="36" t="s">
        <v>196</v>
      </c>
      <c r="J61" s="66"/>
      <c r="K61" s="37" t="s">
        <v>153</v>
      </c>
      <c r="L61" s="38">
        <f>F61*H61*J61</f>
        <v>0</v>
      </c>
      <c r="M61" s="37" t="s">
        <v>153</v>
      </c>
    </row>
    <row r="62" spans="1:17" ht="14.1" customHeight="1" x14ac:dyDescent="0.2">
      <c r="A62" s="19" t="s">
        <v>191</v>
      </c>
      <c r="B62" s="68"/>
      <c r="C62" s="11"/>
      <c r="D62" s="12"/>
      <c r="E62" s="12"/>
      <c r="F62" s="69"/>
      <c r="G62" s="35" t="s">
        <v>154</v>
      </c>
      <c r="H62" s="66"/>
      <c r="I62" s="36" t="s">
        <v>196</v>
      </c>
      <c r="J62" s="66"/>
      <c r="K62" s="37" t="s">
        <v>153</v>
      </c>
      <c r="L62" s="38">
        <f>F62*H62*J62</f>
        <v>0</v>
      </c>
      <c r="M62" s="37" t="s">
        <v>153</v>
      </c>
    </row>
    <row r="63" spans="1:17" ht="14.1" customHeight="1" x14ac:dyDescent="0.2">
      <c r="A63" s="19" t="s">
        <v>192</v>
      </c>
      <c r="B63" s="68"/>
      <c r="C63" s="12"/>
      <c r="D63" s="12"/>
      <c r="E63" s="12"/>
      <c r="F63" s="69"/>
      <c r="G63" s="35" t="s">
        <v>154</v>
      </c>
      <c r="H63" s="66"/>
      <c r="I63" s="36" t="s">
        <v>196</v>
      </c>
      <c r="J63" s="66"/>
      <c r="K63" s="37" t="s">
        <v>153</v>
      </c>
      <c r="L63" s="38">
        <f>F63*H63*J63</f>
        <v>0</v>
      </c>
      <c r="M63" s="37" t="s">
        <v>153</v>
      </c>
    </row>
    <row r="64" spans="1:17" ht="14.1" customHeight="1" x14ac:dyDescent="0.2">
      <c r="A64" s="116"/>
      <c r="B64" s="117"/>
      <c r="C64" s="118"/>
      <c r="D64" s="119"/>
      <c r="E64" s="120"/>
      <c r="F64" s="249">
        <f>SUM(F59:F63)</f>
        <v>0</v>
      </c>
      <c r="G64" s="103"/>
      <c r="H64" s="247">
        <f>SUM(H59:H63)</f>
        <v>0</v>
      </c>
      <c r="I64" s="103"/>
      <c r="J64" s="247">
        <f>SUM(J59:J63)</f>
        <v>0</v>
      </c>
      <c r="K64" s="104"/>
      <c r="L64" s="74"/>
      <c r="M64" s="121"/>
      <c r="N64" s="222" t="s">
        <v>34</v>
      </c>
      <c r="O64" s="27" t="s">
        <v>35</v>
      </c>
      <c r="P64" s="222"/>
      <c r="Q64" s="364" t="str">
        <f>IF(L34+L66&gt;100000,"FIGYELEM! A projektvezető tiszteletdíja nem lehet magasabb, mint 100 000 Ft!","-")</f>
        <v>-</v>
      </c>
    </row>
    <row r="65" spans="1:17" ht="14.1" customHeight="1" x14ac:dyDescent="0.2">
      <c r="A65" s="21" t="s">
        <v>260</v>
      </c>
      <c r="B65" s="366" t="s">
        <v>417</v>
      </c>
      <c r="C65" s="367"/>
      <c r="D65" s="367"/>
      <c r="E65" s="367"/>
      <c r="F65" s="105"/>
      <c r="G65" s="36"/>
      <c r="H65" s="40" t="s">
        <v>409</v>
      </c>
      <c r="I65" s="43"/>
      <c r="J65" s="40" t="s">
        <v>194</v>
      </c>
      <c r="K65" s="37"/>
      <c r="L65" s="106">
        <f>SUM(L66:L66)</f>
        <v>0</v>
      </c>
      <c r="M65" s="42" t="s">
        <v>153</v>
      </c>
      <c r="N65" s="225"/>
      <c r="O65" s="223">
        <f>L65-N65</f>
        <v>0</v>
      </c>
      <c r="P65" s="237"/>
      <c r="Q65" s="364"/>
    </row>
    <row r="66" spans="1:17" ht="14.1" customHeight="1" thickBot="1" x14ac:dyDescent="0.25">
      <c r="A66" s="19" t="s">
        <v>261</v>
      </c>
      <c r="B66" s="377"/>
      <c r="C66" s="378"/>
      <c r="D66" s="378"/>
      <c r="E66" s="379"/>
      <c r="F66" s="105"/>
      <c r="G66" s="36"/>
      <c r="H66" s="66"/>
      <c r="I66" s="36" t="s">
        <v>165</v>
      </c>
      <c r="J66" s="66"/>
      <c r="K66" s="37" t="s">
        <v>153</v>
      </c>
      <c r="L66" s="38">
        <f>H66*J66</f>
        <v>0</v>
      </c>
      <c r="M66" s="37" t="s">
        <v>153</v>
      </c>
      <c r="N66" s="222" t="s">
        <v>34</v>
      </c>
      <c r="O66" s="27" t="s">
        <v>35</v>
      </c>
      <c r="Q66" s="365" t="str">
        <f>IF(J66&gt;10000,"FIGYELEM! Az egységár nem lehet magasabb, mint 10 000 Ft!","-")</f>
        <v>-</v>
      </c>
    </row>
    <row r="67" spans="1:17" ht="14.1" customHeight="1" thickBot="1" x14ac:dyDescent="0.25">
      <c r="A67" s="372" t="s">
        <v>414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80"/>
      <c r="L67" s="122">
        <f>L44+L51+L58+L65</f>
        <v>0</v>
      </c>
      <c r="M67" s="217" t="s">
        <v>153</v>
      </c>
      <c r="N67" s="236">
        <f>N44+N51+N58+N65</f>
        <v>0</v>
      </c>
      <c r="O67" s="234">
        <f>O44+O51+O58+O65</f>
        <v>0</v>
      </c>
      <c r="P67" s="235" t="s">
        <v>63</v>
      </c>
      <c r="Q67" s="365"/>
    </row>
    <row r="68" spans="1:17" ht="14.1" customHeight="1" thickBot="1" x14ac:dyDescent="0.25">
      <c r="A68" s="381" t="s">
        <v>27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219">
        <f>IF(B42='4.'!BL6,L67/'2.'!AN13,IF(B42='4.'!BM6,L67/'2.'!AN36,0))</f>
        <v>0</v>
      </c>
      <c r="M68" s="216" t="s">
        <v>153</v>
      </c>
      <c r="N68" s="222" t="s">
        <v>34</v>
      </c>
      <c r="O68" s="222" t="s">
        <v>35</v>
      </c>
      <c r="P68" s="200">
        <f>HLOOKUP(L68,S35:AG36,2,TRUE)</f>
        <v>14</v>
      </c>
    </row>
    <row r="69" spans="1:17" ht="14.1" customHeight="1" thickBot="1" x14ac:dyDescent="0.25">
      <c r="A69" s="361" t="s">
        <v>415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3"/>
      <c r="L69" s="123">
        <f>L35+L67</f>
        <v>0</v>
      </c>
      <c r="M69" s="124" t="s">
        <v>153</v>
      </c>
      <c r="N69" s="245">
        <f>N35+N67</f>
        <v>0</v>
      </c>
      <c r="O69" s="244">
        <f>O35+O67</f>
        <v>0</v>
      </c>
      <c r="P69" s="237"/>
    </row>
    <row r="70" spans="1:17" ht="14.1" customHeight="1" x14ac:dyDescent="0.2">
      <c r="A70" s="392" t="s">
        <v>416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4"/>
      <c r="L70" s="125">
        <f>'2.'!AN13+'2.'!AN36</f>
        <v>0</v>
      </c>
      <c r="M70" s="126" t="s">
        <v>154</v>
      </c>
      <c r="N70" s="154"/>
    </row>
    <row r="71" spans="1:17" ht="14.1" customHeight="1" thickBot="1" x14ac:dyDescent="0.25">
      <c r="A71" s="374" t="s">
        <v>152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6"/>
      <c r="L71" s="127" t="e">
        <f>L69/L70</f>
        <v>#DIV/0!</v>
      </c>
      <c r="M71" s="128" t="s">
        <v>153</v>
      </c>
      <c r="N71" s="154"/>
      <c r="Q71" s="360" t="e">
        <f>IF(L71&gt;40000,"FIGYELEM! A diákokra vetített összeg nem haladhatja meg a 40 000 Ft-t!","-")</f>
        <v>#DIV/0!</v>
      </c>
    </row>
    <row r="72" spans="1:17" ht="20.100000000000001" customHeight="1" x14ac:dyDescent="0.2">
      <c r="N72" s="154"/>
      <c r="Q72" s="360"/>
    </row>
  </sheetData>
  <sheetProtection algorithmName="SHA-512" hashValue="Xxe9bjxx4azX/YSdO74RRoSCfWEnUBln4nsGhqvVeUt/zy0m++5VYfJ0fDekrlekh8j0V3drt/LIQit4I6piSw==" saltValue="oUphQv5J3rVkcg6mbPlcwQ==" spinCount="100000" sheet="1" selectLockedCells="1"/>
  <mergeCells count="31">
    <mergeCell ref="A68:K68"/>
    <mergeCell ref="A70:K70"/>
    <mergeCell ref="F42:M42"/>
    <mergeCell ref="L43:M43"/>
    <mergeCell ref="F43:K43"/>
    <mergeCell ref="B42:E42"/>
    <mergeCell ref="A1:M1"/>
    <mergeCell ref="A2:M2"/>
    <mergeCell ref="F11:K11"/>
    <mergeCell ref="L11:M11"/>
    <mergeCell ref="B6:M6"/>
    <mergeCell ref="B10:E10"/>
    <mergeCell ref="A3:M3"/>
    <mergeCell ref="A4:M4"/>
    <mergeCell ref="B7:M7"/>
    <mergeCell ref="Q71:Q72"/>
    <mergeCell ref="A69:K69"/>
    <mergeCell ref="Q32:Q33"/>
    <mergeCell ref="Q64:Q65"/>
    <mergeCell ref="Q34:Q35"/>
    <mergeCell ref="Q66:Q67"/>
    <mergeCell ref="B33:E33"/>
    <mergeCell ref="B34:E34"/>
    <mergeCell ref="B39:M39"/>
    <mergeCell ref="A35:K35"/>
    <mergeCell ref="A71:K71"/>
    <mergeCell ref="B65:E65"/>
    <mergeCell ref="B66:E66"/>
    <mergeCell ref="A67:K67"/>
    <mergeCell ref="A36:K36"/>
    <mergeCell ref="B38:M38"/>
  </mergeCells>
  <phoneticPr fontId="1" type="noConversion"/>
  <dataValidations count="1">
    <dataValidation type="list" allowBlank="1" showInputMessage="1" showErrorMessage="1" sqref="F45:F49 F20:F24 F13:F17 F52:F56">
      <formula1>$R$13:$T$13</formula1>
    </dataValidation>
  </dataValidations>
  <printOptions horizontalCentered="1"/>
  <pageMargins left="0.39370078740157483" right="0.39370078740157483" top="0.74803149606299213" bottom="0.78740157480314965" header="0.55118110236220474" footer="0.39370078740157483"/>
  <pageSetup paperSize="9" scale="73" orientation="landscape" r:id="rId1"/>
  <headerFooter alignWithMargins="0">
    <oddFooter>&amp;L&amp;"Verdana,Félkövér"&amp;8HATÁRTALANUL!&amp;"Verdana,Normál" program
HAT-14-03 Együttműködés gimnáziumok között
&amp;"Verdana,Félkövér"Pályázati adatlap: 8. Finanszírozási terv</oddFooter>
  </headerFooter>
  <rowBreaks count="1" manualBreakCount="1">
    <brk id="3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M39"/>
  <sheetViews>
    <sheetView view="pageBreakPreview" zoomScaleNormal="100" zoomScaleSheetLayoutView="100" workbookViewId="0">
      <selection activeCell="D9" sqref="D9:AR9"/>
    </sheetView>
  </sheetViews>
  <sheetFormatPr defaultRowHeight="12.75" x14ac:dyDescent="0.2"/>
  <cols>
    <col min="1" max="44" width="2.28515625" customWidth="1"/>
    <col min="45" max="45" width="13" hidden="1" customWidth="1"/>
    <col min="46" max="47" width="9.140625" hidden="1" customWidth="1"/>
    <col min="63" max="69" width="0" hidden="1" customWidth="1"/>
  </cols>
  <sheetData>
    <row r="1" spans="1:65" ht="18" x14ac:dyDescent="0.2">
      <c r="A1" s="271" t="s">
        <v>798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</row>
    <row r="2" spans="1:65" ht="18" x14ac:dyDescent="0.2">
      <c r="A2" s="346" t="s">
        <v>814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</row>
    <row r="3" spans="1:65" x14ac:dyDescent="0.2">
      <c r="A3" s="253"/>
      <c r="B3" s="253"/>
      <c r="C3" s="253"/>
      <c r="D3" s="253"/>
      <c r="E3" s="253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65" ht="14.25" x14ac:dyDescent="0.2">
      <c r="A4" s="260" t="s">
        <v>837</v>
      </c>
      <c r="B4" s="260"/>
      <c r="C4" s="260"/>
      <c r="D4" s="261" t="s">
        <v>815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</row>
    <row r="5" spans="1:65" x14ac:dyDescent="0.2">
      <c r="A5" s="253"/>
      <c r="B5" s="253"/>
      <c r="C5" s="253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</row>
    <row r="6" spans="1:65" x14ac:dyDescent="0.2">
      <c r="A6" s="253"/>
      <c r="B6" s="253"/>
      <c r="C6" s="253"/>
      <c r="D6" s="253"/>
      <c r="E6" s="253"/>
      <c r="F6" s="254"/>
      <c r="G6" s="254"/>
      <c r="H6" s="254"/>
      <c r="I6" s="254"/>
      <c r="J6" s="254"/>
      <c r="K6" s="2"/>
      <c r="L6" s="2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0"/>
    </row>
    <row r="7" spans="1:65" x14ac:dyDescent="0.2">
      <c r="A7" s="262" t="s">
        <v>838</v>
      </c>
      <c r="B7" s="262"/>
      <c r="C7" s="262"/>
      <c r="D7" s="272" t="s">
        <v>816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</row>
    <row r="8" spans="1:65" ht="24.75" customHeight="1" x14ac:dyDescent="0.2">
      <c r="A8" s="253"/>
      <c r="B8" s="253"/>
      <c r="C8" s="253"/>
      <c r="D8" s="267" t="s">
        <v>817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183" t="s">
        <v>63</v>
      </c>
    </row>
    <row r="9" spans="1:65" x14ac:dyDescent="0.2">
      <c r="A9" s="253"/>
      <c r="B9" s="253"/>
      <c r="C9" s="253"/>
      <c r="D9" s="259" t="s">
        <v>733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189">
        <f>IF(D9=BM9,1,0)</f>
        <v>0</v>
      </c>
      <c r="BL9" t="s">
        <v>733</v>
      </c>
      <c r="BM9" t="s">
        <v>836</v>
      </c>
    </row>
    <row r="10" spans="1:65" x14ac:dyDescent="0.2">
      <c r="A10" s="253"/>
      <c r="B10" s="253"/>
      <c r="C10" s="253"/>
      <c r="D10" s="253"/>
      <c r="E10" s="253"/>
      <c r="F10" s="254"/>
      <c r="G10" s="254"/>
      <c r="H10" s="254"/>
      <c r="I10" s="254"/>
      <c r="J10" s="254"/>
      <c r="K10" s="2"/>
      <c r="L10" s="2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0"/>
    </row>
    <row r="11" spans="1:65" ht="25.5" customHeight="1" x14ac:dyDescent="0.2">
      <c r="A11" s="262" t="s">
        <v>839</v>
      </c>
      <c r="B11" s="262"/>
      <c r="C11" s="262"/>
      <c r="D11" s="263" t="s">
        <v>835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</row>
    <row r="12" spans="1:65" x14ac:dyDescent="0.2">
      <c r="A12" s="253"/>
      <c r="B12" s="253"/>
      <c r="C12" s="253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183" t="s">
        <v>63</v>
      </c>
    </row>
    <row r="13" spans="1:65" x14ac:dyDescent="0.2">
      <c r="A13" s="253"/>
      <c r="B13" s="253"/>
      <c r="C13" s="253"/>
      <c r="D13" s="396" t="s">
        <v>733</v>
      </c>
      <c r="E13" s="396"/>
      <c r="F13" s="396"/>
      <c r="G13" s="396"/>
      <c r="H13" s="396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189">
        <f>IF(D13=BM9,2,0)</f>
        <v>0</v>
      </c>
    </row>
    <row r="14" spans="1:65" x14ac:dyDescent="0.2">
      <c r="A14" s="253"/>
      <c r="B14" s="253"/>
      <c r="C14" s="253"/>
      <c r="D14" s="253"/>
      <c r="E14" s="253"/>
      <c r="F14" s="255"/>
      <c r="G14" s="25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"/>
    </row>
    <row r="15" spans="1:65" x14ac:dyDescent="0.2">
      <c r="A15" s="253"/>
      <c r="B15" s="253"/>
      <c r="C15" s="253"/>
      <c r="D15" s="253"/>
      <c r="E15" s="253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34" spans="28:44" x14ac:dyDescent="0.2">
      <c r="AR34" s="256"/>
    </row>
    <row r="39" spans="28:44" x14ac:dyDescent="0.2">
      <c r="AB39" s="1"/>
    </row>
  </sheetData>
  <sheetProtection algorithmName="SHA-512" hashValue="jTGfSq8eRF0uzo3EHZN40+uL1moZPI7ptfDiQrsjUmg9FMKw3qzNoNI9JzN6cvy66GcxNpGe7Hu67DN0244F7g==" saltValue="QKeiL3c5l6EzXTHNDvwRbg==" spinCount="100000" sheet="1" objects="1" scenarios="1"/>
  <mergeCells count="14">
    <mergeCell ref="D13:H13"/>
    <mergeCell ref="I13:AR13"/>
    <mergeCell ref="A1:AR1"/>
    <mergeCell ref="A2:AR2"/>
    <mergeCell ref="A4:C4"/>
    <mergeCell ref="D4:AR4"/>
    <mergeCell ref="D5:AR5"/>
    <mergeCell ref="A7:C7"/>
    <mergeCell ref="D7:AR7"/>
    <mergeCell ref="D8:AR8"/>
    <mergeCell ref="D9:AR9"/>
    <mergeCell ref="A11:C11"/>
    <mergeCell ref="D11:AR11"/>
    <mergeCell ref="D12:AR12"/>
  </mergeCells>
  <dataValidations count="2">
    <dataValidation type="list" allowBlank="1" showInputMessage="1" showErrorMessage="1" sqref="D13:H13">
      <formula1>"igen, nem"</formula1>
    </dataValidation>
    <dataValidation type="list" allowBlank="1" showInputMessage="1" showErrorMessage="1" sqref="D9:AR9">
      <formula1>$BL$9:$BM$9</formula1>
    </dataValidation>
  </dataValidations>
  <pageMargins left="0.7" right="0.7" top="0.75" bottom="0.75" header="0.3" footer="0.3"/>
  <pageSetup paperSize="9" scale="89" orientation="portrait" r:id="rId1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Összesítés</vt:lpstr>
      <vt:lpstr>Értékelőlap</vt:lpstr>
      <vt:lpstr>Elfogadott programelemek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  <vt:lpstr>'9.'!Nyomtatási_terület</vt:lpstr>
      <vt:lpstr>'Elfogadott programelemek'!Nyomtatási_terület</vt:lpstr>
      <vt:lpstr>Értékelőlap!Nyomtatási_terület</vt:lpstr>
      <vt:lpstr>Összesítés!Nyomtatási_terület</vt:lpstr>
    </vt:vector>
  </TitlesOfParts>
  <Company>Apáczai Közalapítvány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Apáczai Közalapítvány</dc:creator>
  <cp:lastModifiedBy>Hirkó Éva</cp:lastModifiedBy>
  <cp:lastPrinted>2012-03-07T11:58:54Z</cp:lastPrinted>
  <dcterms:created xsi:type="dcterms:W3CDTF">2009-10-15T13:58:33Z</dcterms:created>
  <dcterms:modified xsi:type="dcterms:W3CDTF">2015-05-26T14:48:26Z</dcterms:modified>
</cp:coreProperties>
</file>